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erfil de Usuario\OneDrive - Mutual Ser E.P.S\PROCESO CONCILIACION\PROCESO CONCILIACION\2022\ATLÁNTICO\DISAMA MEDIC SAS\"/>
    </mc:Choice>
  </mc:AlternateContent>
  <xr:revisionPtr revIDLastSave="0" documentId="8_{C4F9E2C8-E8BD-497F-9E61-81947BCDF332}" xr6:coauthVersionLast="47" xr6:coauthVersionMax="47" xr10:uidLastSave="{00000000-0000-0000-0000-000000000000}"/>
  <bookViews>
    <workbookView xWindow="-120" yWindow="-120" windowWidth="19440" windowHeight="15000" xr2:uid="{5F49DB28-5DFE-4A99-8625-83C220B7CCA3}"/>
  </bookViews>
  <sheets>
    <sheet name="FORMATO AIFT010" sheetId="1" r:id="rId1"/>
  </sheets>
  <externalReferences>
    <externalReference r:id="rId2"/>
  </externalReferences>
  <definedNames>
    <definedName name="_xlnm._FilterDatabase" localSheetId="0" hidden="1">'FORMATO AIFT010'!$A$8:$AK$15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4" i="1" l="1"/>
  <c r="D21" i="1"/>
  <c r="AF16" i="1"/>
  <c r="AD16" i="1"/>
  <c r="AC16" i="1"/>
  <c r="AB16" i="1"/>
  <c r="AA16" i="1"/>
  <c r="M16" i="1"/>
  <c r="L16" i="1"/>
  <c r="H16" i="1"/>
  <c r="AI15" i="1"/>
  <c r="AE15" i="1"/>
  <c r="X15" i="1"/>
  <c r="Z15" i="1" s="1"/>
  <c r="U15" i="1"/>
  <c r="S15" i="1"/>
  <c r="Q15" i="1"/>
  <c r="P15" i="1"/>
  <c r="R15" i="1" s="1"/>
  <c r="K15" i="1"/>
  <c r="J15" i="1"/>
  <c r="N15" i="1" s="1"/>
  <c r="I15" i="1"/>
  <c r="O15" i="1" s="1"/>
  <c r="G15" i="1"/>
  <c r="AG15" i="1" s="1"/>
  <c r="F15" i="1"/>
  <c r="E15" i="1"/>
  <c r="D15" i="1"/>
  <c r="C15" i="1"/>
  <c r="AI14" i="1"/>
  <c r="AE14" i="1"/>
  <c r="Z14" i="1"/>
  <c r="X14" i="1"/>
  <c r="U14" i="1"/>
  <c r="S14" i="1"/>
  <c r="P14" i="1"/>
  <c r="Q14" i="1" s="1"/>
  <c r="K14" i="1"/>
  <c r="J14" i="1"/>
  <c r="N14" i="1" s="1"/>
  <c r="I14" i="1"/>
  <c r="G14" i="1"/>
  <c r="O14" i="1" s="1"/>
  <c r="F14" i="1"/>
  <c r="E14" i="1"/>
  <c r="D14" i="1"/>
  <c r="C14" i="1"/>
  <c r="AI13" i="1"/>
  <c r="AE13" i="1"/>
  <c r="X13" i="1"/>
  <c r="Z13" i="1" s="1"/>
  <c r="U13" i="1"/>
  <c r="S13" i="1"/>
  <c r="P13" i="1"/>
  <c r="R13" i="1" s="1"/>
  <c r="K13" i="1"/>
  <c r="N13" i="1" s="1"/>
  <c r="J13" i="1"/>
  <c r="I13" i="1"/>
  <c r="G13" i="1"/>
  <c r="F13" i="1"/>
  <c r="E13" i="1"/>
  <c r="D13" i="1"/>
  <c r="C13" i="1"/>
  <c r="AI12" i="1"/>
  <c r="AE12" i="1"/>
  <c r="X12" i="1"/>
  <c r="Z12" i="1" s="1"/>
  <c r="U12" i="1"/>
  <c r="S12" i="1"/>
  <c r="R12" i="1"/>
  <c r="P12" i="1"/>
  <c r="Q12" i="1" s="1"/>
  <c r="K12" i="1"/>
  <c r="J12" i="1"/>
  <c r="N12" i="1" s="1"/>
  <c r="I12" i="1"/>
  <c r="I16" i="1" s="1"/>
  <c r="G12" i="1"/>
  <c r="F12" i="1"/>
  <c r="E12" i="1"/>
  <c r="D12" i="1"/>
  <c r="C12" i="1"/>
  <c r="AI11" i="1"/>
  <c r="AE11" i="1"/>
  <c r="AE16" i="1" s="1"/>
  <c r="X11" i="1"/>
  <c r="Z11" i="1" s="1"/>
  <c r="U11" i="1"/>
  <c r="S11" i="1"/>
  <c r="P11" i="1"/>
  <c r="R11" i="1" s="1"/>
  <c r="K11" i="1"/>
  <c r="N11" i="1" s="1"/>
  <c r="J11" i="1"/>
  <c r="I11" i="1"/>
  <c r="G11" i="1"/>
  <c r="F11" i="1"/>
  <c r="E11" i="1"/>
  <c r="D11" i="1"/>
  <c r="C11" i="1"/>
  <c r="AI10" i="1"/>
  <c r="AE10" i="1"/>
  <c r="X10" i="1"/>
  <c r="Z10" i="1" s="1"/>
  <c r="U10" i="1"/>
  <c r="S10" i="1"/>
  <c r="P10" i="1"/>
  <c r="R10" i="1" s="1"/>
  <c r="K10" i="1"/>
  <c r="K16" i="1" s="1"/>
  <c r="J10" i="1"/>
  <c r="J16" i="1" s="1"/>
  <c r="I10" i="1"/>
  <c r="G10" i="1"/>
  <c r="F10" i="1"/>
  <c r="E10" i="1"/>
  <c r="D10" i="1"/>
  <c r="C10" i="1"/>
  <c r="A10" i="1"/>
  <c r="A11" i="1" s="1"/>
  <c r="A12" i="1" s="1"/>
  <c r="A13" i="1" s="1"/>
  <c r="A14" i="1" s="1"/>
  <c r="A15" i="1" s="1"/>
  <c r="AI9" i="1"/>
  <c r="AE9" i="1"/>
  <c r="X9" i="1"/>
  <c r="Z9" i="1" s="1"/>
  <c r="U9" i="1"/>
  <c r="U16" i="1" s="1"/>
  <c r="S9" i="1"/>
  <c r="S16" i="1" s="1"/>
  <c r="R9" i="1"/>
  <c r="Q9" i="1"/>
  <c r="P9" i="1"/>
  <c r="K9" i="1"/>
  <c r="J9" i="1"/>
  <c r="N9" i="1" s="1"/>
  <c r="I9" i="1"/>
  <c r="G9" i="1"/>
  <c r="G16" i="1" s="1"/>
  <c r="F9" i="1"/>
  <c r="E9" i="1"/>
  <c r="D9" i="1"/>
  <c r="C9" i="1"/>
  <c r="E5" i="1"/>
  <c r="D22" i="1" s="1"/>
  <c r="E4" i="1"/>
  <c r="B3" i="1"/>
  <c r="R16" i="1" l="1"/>
  <c r="AG13" i="1"/>
  <c r="O13" i="1"/>
  <c r="Z16" i="1"/>
  <c r="O11" i="1"/>
  <c r="AG11" i="1"/>
  <c r="AG14" i="1"/>
  <c r="AG12" i="1"/>
  <c r="R14" i="1"/>
  <c r="Q13" i="1"/>
  <c r="X16" i="1"/>
  <c r="Q10" i="1"/>
  <c r="O12" i="1"/>
  <c r="N10" i="1"/>
  <c r="N16" i="1" s="1"/>
  <c r="Q11" i="1"/>
  <c r="Q16" i="1" s="1"/>
  <c r="O9" i="1"/>
  <c r="AG9" i="1"/>
  <c r="AG10" i="1" l="1"/>
  <c r="O10" i="1"/>
  <c r="O16" i="1" s="1"/>
  <c r="AG1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tc={DAF71C00-43DC-4963-972E-A6A56B532EDB}</author>
    <author>tc={20538CED-270F-43A1-A8A1-418221111B8B}</author>
    <author>tc={DDCF458E-ED3A-4530-BEAA-28EF81EB49F6}</author>
    <author>tc={DC4E35D3-7850-4890-BE65-CA6C56AB1368}</author>
    <author>tc={1B4FF93D-0883-4E08-A9DA-B252BEA1D855}</author>
    <author>tc={36B37C86-3BCC-4486-8170-A16D17090276}</author>
  </authors>
  <commentList>
    <comment ref="J8" authorId="0" shapeId="0" xr:uid="{DAF71C00-43DC-4963-972E-A6A56B532EDB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20538CED-270F-43A1-A8A1-418221111B8B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DDCF458E-ED3A-4530-BEAA-28EF81EB49F6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DC4E35D3-7850-4890-BE65-CA6C56AB1368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1B4FF93D-0883-4E08-A9DA-B252BEA1D855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36B37C86-3BCC-4486-8170-A16D17090276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<sst xmlns="http://schemas.openxmlformats.org/spreadsheetml/2006/main" count="77" uniqueCount="51">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</sst>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AF21FFED-E009-4CA6-B36C-739F2AD5DDB5}"/>
    <cellStyle name="Normal 4" xfId="3" xr:uid="{C8D5734D-9006-45CB-828B-83B24D6527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Perfil%20de%20Usuario\OneDrive%20-%20Mutual%20Ser%20E.P.S\PROCESO%20CONCILIACION\PROCESO%20CONCILIACION\2022\ATL&#193;NTICO\DISAMA%20MEDIC%20SAS\SIMULADOR%20DE%20CONCILIACION%20DISAMA%20MEDIC%20SAS.xlsb" TargetMode="External"/><Relationship Id="rId1" Type="http://schemas.openxmlformats.org/officeDocument/2006/relationships/externalLinkPath" Target="SIMULADOR%20DE%20CONCILIACION%20DISAMA%20MEDIC%20SAS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RRF"/>
      <sheetName val="DEPURADO"/>
      <sheetName val="FOR.AUD"/>
      <sheetName val="ACTA ANA"/>
      <sheetName val="FORMATO AIFT010"/>
      <sheetName val="030"/>
      <sheetName val="ACTA INA (LC)"/>
      <sheetName val="ACTA INA (C)"/>
      <sheetName val="ACTA REU"/>
    </sheetNames>
    <sheetDataSet>
      <sheetData sheetId="0"/>
      <sheetData sheetId="1">
        <row r="3">
          <cell r="A3">
            <v>2015</v>
          </cell>
          <cell r="B3">
            <v>2015</v>
          </cell>
          <cell r="C3">
            <v>44224</v>
          </cell>
          <cell r="F3">
            <v>879282</v>
          </cell>
          <cell r="G3" t="str">
            <v>NO RADICADA</v>
          </cell>
          <cell r="H3">
            <v>879282</v>
          </cell>
        </row>
        <row r="4">
          <cell r="A4">
            <v>2533</v>
          </cell>
          <cell r="B4">
            <v>2533</v>
          </cell>
          <cell r="C4">
            <v>44301</v>
          </cell>
          <cell r="F4">
            <v>15092692</v>
          </cell>
          <cell r="G4" t="str">
            <v>NO RADICADA</v>
          </cell>
          <cell r="H4">
            <v>15092692</v>
          </cell>
        </row>
        <row r="5">
          <cell r="A5">
            <v>2535</v>
          </cell>
          <cell r="B5">
            <v>2535</v>
          </cell>
          <cell r="C5">
            <v>44302</v>
          </cell>
          <cell r="F5">
            <v>2742319</v>
          </cell>
          <cell r="G5" t="str">
            <v>NO RADICADA</v>
          </cell>
          <cell r="H5">
            <v>2742319</v>
          </cell>
        </row>
        <row r="6">
          <cell r="A6">
            <v>3294</v>
          </cell>
          <cell r="B6">
            <v>3294</v>
          </cell>
          <cell r="C6">
            <v>44420</v>
          </cell>
          <cell r="F6">
            <v>191274</v>
          </cell>
          <cell r="G6" t="str">
            <v>NO RADICADA</v>
          </cell>
          <cell r="H6">
            <v>191274</v>
          </cell>
        </row>
        <row r="7">
          <cell r="A7">
            <v>3519</v>
          </cell>
          <cell r="B7">
            <v>3519</v>
          </cell>
          <cell r="C7">
            <v>44455</v>
          </cell>
          <cell r="F7">
            <v>8301867</v>
          </cell>
          <cell r="G7" t="str">
            <v>NO RADICADA</v>
          </cell>
          <cell r="H7">
            <v>8301867</v>
          </cell>
        </row>
        <row r="8">
          <cell r="A8">
            <v>4399</v>
          </cell>
          <cell r="B8">
            <v>4399</v>
          </cell>
          <cell r="C8">
            <v>44593</v>
          </cell>
          <cell r="F8">
            <v>3739286</v>
          </cell>
          <cell r="G8" t="str">
            <v>NO RADICADA</v>
          </cell>
          <cell r="H8">
            <v>3739286</v>
          </cell>
        </row>
        <row r="9">
          <cell r="A9">
            <v>4992</v>
          </cell>
          <cell r="B9">
            <v>4992</v>
          </cell>
          <cell r="C9">
            <v>44729</v>
          </cell>
          <cell r="F9">
            <v>1505855</v>
          </cell>
          <cell r="G9" t="str">
            <v>NO RADICADA</v>
          </cell>
          <cell r="H9">
            <v>1505855</v>
          </cell>
        </row>
      </sheetData>
      <sheetData sheetId="2"/>
      <sheetData sheetId="3">
        <row r="6">
          <cell r="H6" t="str">
            <v>DISAMA MEDIC SAS</v>
          </cell>
        </row>
        <row r="9">
          <cell r="C9" t="str">
            <v>LUISA MATUTE ROMERO</v>
          </cell>
          <cell r="H9" t="str">
            <v>MARCELA RODELO M</v>
          </cell>
        </row>
        <row r="16">
          <cell r="F16">
            <v>45046</v>
          </cell>
        </row>
        <row r="74">
          <cell r="F74">
            <v>45069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77636242-F429-4F31-9F33-E8ADDD41A788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77636242-F429-4F31-9F33-E8ADDD41A788}" id="{DAF71C00-43DC-4963-972E-A6A56B532EDB}">
    <text>SUAMTORIA DE GIRO DIRECTO Y ESFUERZO PROPIO</text>
  </threadedComment>
  <threadedComment ref="K8" dT="2020-08-04T16:00:44.11" personId="{77636242-F429-4F31-9F33-E8ADDD41A788}" id="{20538CED-270F-43A1-A8A1-418221111B8B}">
    <text>SUMATORIA DE PAGOS (DESCUENTOS ,TESORERIA,EMBARGOS)</text>
  </threadedComment>
  <threadedComment ref="R8" dT="2020-08-04T15:59:07.94" personId="{77636242-F429-4F31-9F33-E8ADDD41A788}" id="{DDCF458E-ED3A-4530-BEAA-28EF81EB49F6}">
    <text>SUMATORIA DE VALORES (PRESCRITAS SALDO DE FACTURAS DE CONTRATO LIQUIDADOS Y OTROS CONCEPTOS (N/A NO RADICADAS)</text>
  </threadedComment>
  <threadedComment ref="X8" dT="2020-08-04T15:55:33.73" personId="{77636242-F429-4F31-9F33-E8ADDD41A788}" id="{DC4E35D3-7850-4890-BE65-CA6C56AB1368}">
    <text>SUMATORIA DE LOS VALORES DE GLOSAS LEGALIZADAS Y GLOSAS POR CONCILIAR</text>
  </threadedComment>
  <threadedComment ref="AC8" dT="2020-08-04T15:56:24.52" personId="{77636242-F429-4F31-9F33-E8ADDD41A788}" id="{1B4FF93D-0883-4E08-A9DA-B252BEA1D855}">
    <text>VALRO INDIVIDUAL DE LA GLOSAS LEGALIZADA</text>
  </threadedComment>
  <threadedComment ref="AE8" dT="2020-08-04T15:56:04.49" personId="{77636242-F429-4F31-9F33-E8ADDD41A788}" id="{36B37C86-3BCC-4486-8170-A16D17090276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13C14B-83BE-42BE-B987-B20A93C2C63A}">
  <dimension ref="A1:AK24"/>
  <sheetViews>
    <sheetView tabSelected="1" zoomScale="85" zoomScaleNormal="85" workbookViewId="0">
      <selection activeCell="A16" sqref="A16:XFD20105"/>
    </sheetView>
  </sheetViews>
  <sheetFormatPr baseColWidth="10" defaultColWidth="11.42578125" defaultRowHeight="15" x14ac:dyDescent="0.25"/>
  <cols>
    <col min="1" max="1" width="8" customWidth="1"/>
    <col min="2" max="2" width="9.7109375" customWidth="1"/>
    <col min="3" max="3" width="13.28515625" customWidth="1"/>
    <col min="4" max="4" width="10.7109375" customWidth="1"/>
    <col min="5" max="5" width="16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tr">
        <f>+'[1]ACTA ANA'!H6</f>
        <v>DISAMA MEDIC SAS</v>
      </c>
    </row>
    <row r="4" spans="1:37" x14ac:dyDescent="0.25">
      <c r="A4" s="1" t="s">
        <v>4</v>
      </c>
      <c r="E4" s="4">
        <f>+'[1]ACTA ANA'!F16</f>
        <v>45046</v>
      </c>
    </row>
    <row r="5" spans="1:37" x14ac:dyDescent="0.25">
      <c r="A5" s="1" t="s">
        <v>5</v>
      </c>
      <c r="E5" s="4">
        <f>+'[1]ACTA ANA'!F74</f>
        <v>45069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>
        <f>+[1]DEPURADO!A3</f>
        <v>2015</v>
      </c>
      <c r="D9" s="23">
        <f>+[1]DEPURADO!B3</f>
        <v>2015</v>
      </c>
      <c r="E9" s="25">
        <f>+[1]DEPURADO!C3</f>
        <v>44224</v>
      </c>
      <c r="F9" s="26" t="str">
        <f>+IF([1]DEPURADO!D3&gt;1,[1]DEPURADO!D3," ")</f>
        <v xml:space="preserve"> </v>
      </c>
      <c r="G9" s="27">
        <f>[1]DEPURADO!F3</f>
        <v>879282</v>
      </c>
      <c r="H9" s="28">
        <v>0</v>
      </c>
      <c r="I9" s="28">
        <f>+[1]DEPURADO!M3+[1]DEPURADO!N3</f>
        <v>0</v>
      </c>
      <c r="J9" s="28">
        <f>+[1]DEPURADO!R3</f>
        <v>0</v>
      </c>
      <c r="K9" s="29">
        <f>+[1]DEPURADO!P3+[1]DEPURADO!Q3</f>
        <v>0</v>
      </c>
      <c r="L9" s="28">
        <v>0</v>
      </c>
      <c r="M9" s="28">
        <v>0</v>
      </c>
      <c r="N9" s="28">
        <f>+SUM(J9:M9)</f>
        <v>0</v>
      </c>
      <c r="O9" s="28">
        <f>+G9-I9-N9</f>
        <v>879282</v>
      </c>
      <c r="P9" s="24">
        <f>IF([1]DEPURADO!H3&gt;1,0,[1]DEPURADO!B3)</f>
        <v>0</v>
      </c>
      <c r="Q9" s="30">
        <f>+IF(P9&gt;0,G9,0)</f>
        <v>0</v>
      </c>
      <c r="R9" s="31">
        <f>IF(P9=0,G9,0)</f>
        <v>879282</v>
      </c>
      <c r="S9" s="31">
        <f>+[1]DEPURADO!J3</f>
        <v>0</v>
      </c>
      <c r="T9" s="23" t="s">
        <v>45</v>
      </c>
      <c r="U9" s="31">
        <f>+[1]DEPURADO!I3</f>
        <v>0</v>
      </c>
      <c r="V9" s="30"/>
      <c r="W9" s="23" t="s">
        <v>45</v>
      </c>
      <c r="X9" s="31">
        <f>+[1]DEPURADO!K3+[1]DEPURADO!L3</f>
        <v>0</v>
      </c>
      <c r="Y9" s="23" t="s">
        <v>45</v>
      </c>
      <c r="Z9" s="31">
        <f>+X9-AE9+IF(X9-AE9&lt;-1,-X9+AE9,0)</f>
        <v>0</v>
      </c>
      <c r="AA9" s="31"/>
      <c r="AB9" s="31">
        <v>0</v>
      </c>
      <c r="AC9" s="31">
        <v>0</v>
      </c>
      <c r="AD9" s="30"/>
      <c r="AE9" s="30">
        <f>+[1]DEPURADO!K3</f>
        <v>0</v>
      </c>
      <c r="AF9" s="30">
        <v>0</v>
      </c>
      <c r="AG9" s="30">
        <f>+G9-I9-N9-R9-Z9-AC9-AE9-S9-U9</f>
        <v>0</v>
      </c>
      <c r="AH9" s="30">
        <v>0</v>
      </c>
      <c r="AI9" s="30" t="str">
        <f>+[1]DEPURADO!G3</f>
        <v>NO RADICADA</v>
      </c>
      <c r="AJ9" s="32"/>
      <c r="AK9" s="33"/>
    </row>
    <row r="10" spans="1:37" s="34" customFormat="1" x14ac:dyDescent="0.25">
      <c r="A10" s="23">
        <f>+A9+1</f>
        <v>2</v>
      </c>
      <c r="B10" s="24" t="s">
        <v>44</v>
      </c>
      <c r="C10" s="23">
        <f>+[1]DEPURADO!A4</f>
        <v>2533</v>
      </c>
      <c r="D10" s="23">
        <f>+[1]DEPURADO!B4</f>
        <v>2533</v>
      </c>
      <c r="E10" s="25">
        <f>+[1]DEPURADO!C4</f>
        <v>44301</v>
      </c>
      <c r="F10" s="26" t="str">
        <f>+IF([1]DEPURADO!D4&gt;1,[1]DEPURADO!D4," ")</f>
        <v xml:space="preserve"> </v>
      </c>
      <c r="G10" s="27">
        <f>[1]DEPURADO!F4</f>
        <v>15092692</v>
      </c>
      <c r="H10" s="28">
        <v>0</v>
      </c>
      <c r="I10" s="28">
        <f>+[1]DEPURADO!M4+[1]DEPURADO!N4</f>
        <v>0</v>
      </c>
      <c r="J10" s="28">
        <f>+[1]DEPURADO!R4</f>
        <v>0</v>
      </c>
      <c r="K10" s="29">
        <f>+[1]DEPURADO!P4+[1]DEPURADO!Q4</f>
        <v>0</v>
      </c>
      <c r="L10" s="28">
        <v>0</v>
      </c>
      <c r="M10" s="28">
        <v>0</v>
      </c>
      <c r="N10" s="28">
        <f>+SUM(J10:M10)</f>
        <v>0</v>
      </c>
      <c r="O10" s="28">
        <f>+G10-I10-N10</f>
        <v>15092692</v>
      </c>
      <c r="P10" s="24">
        <f>IF([1]DEPURADO!H4&gt;1,0,[1]DEPURADO!B4)</f>
        <v>0</v>
      </c>
      <c r="Q10" s="30">
        <f>+IF(P10&gt;0,G10,0)</f>
        <v>0</v>
      </c>
      <c r="R10" s="31">
        <f>IF(P10=0,G10,0)</f>
        <v>15092692</v>
      </c>
      <c r="S10" s="31">
        <f>+[1]DEPURADO!J4</f>
        <v>0</v>
      </c>
      <c r="T10" s="23" t="s">
        <v>45</v>
      </c>
      <c r="U10" s="31">
        <f>+[1]DEPURADO!I4</f>
        <v>0</v>
      </c>
      <c r="V10" s="30"/>
      <c r="W10" s="23" t="s">
        <v>45</v>
      </c>
      <c r="X10" s="31">
        <f>+[1]DEPURADO!K4+[1]DEPURADO!L4</f>
        <v>0</v>
      </c>
      <c r="Y10" s="23" t="s">
        <v>45</v>
      </c>
      <c r="Z10" s="31">
        <f>+X10-AE10+IF(X10-AE10&lt;-1,-X10+AE10,0)</f>
        <v>0</v>
      </c>
      <c r="AA10" s="31"/>
      <c r="AB10" s="31">
        <v>0</v>
      </c>
      <c r="AC10" s="31">
        <v>0</v>
      </c>
      <c r="AD10" s="30"/>
      <c r="AE10" s="30">
        <f>+[1]DEPURADO!K4</f>
        <v>0</v>
      </c>
      <c r="AF10" s="30">
        <v>0</v>
      </c>
      <c r="AG10" s="30">
        <f>+G10-I10-N10-R10-Z10-AC10-AE10-S10-U10</f>
        <v>0</v>
      </c>
      <c r="AH10" s="30">
        <v>0</v>
      </c>
      <c r="AI10" s="30" t="str">
        <f>+[1]DEPURADO!G4</f>
        <v>NO RADICADA</v>
      </c>
      <c r="AJ10" s="32"/>
      <c r="AK10" s="33"/>
    </row>
    <row r="11" spans="1:37" s="34" customFormat="1" x14ac:dyDescent="0.25">
      <c r="A11" s="23">
        <f t="shared" ref="A11:A15" si="0">+A10+1</f>
        <v>3</v>
      </c>
      <c r="B11" s="24" t="s">
        <v>44</v>
      </c>
      <c r="C11" s="23">
        <f>+[1]DEPURADO!A5</f>
        <v>2535</v>
      </c>
      <c r="D11" s="23">
        <f>+[1]DEPURADO!B5</f>
        <v>2535</v>
      </c>
      <c r="E11" s="25">
        <f>+[1]DEPURADO!C5</f>
        <v>44302</v>
      </c>
      <c r="F11" s="26" t="str">
        <f>+IF([1]DEPURADO!D5&gt;1,[1]DEPURADO!D5," ")</f>
        <v xml:space="preserve"> </v>
      </c>
      <c r="G11" s="27">
        <f>[1]DEPURADO!F5</f>
        <v>2742319</v>
      </c>
      <c r="H11" s="28">
        <v>0</v>
      </c>
      <c r="I11" s="28">
        <f>+[1]DEPURADO!M5+[1]DEPURADO!N5</f>
        <v>0</v>
      </c>
      <c r="J11" s="28">
        <f>+[1]DEPURADO!R5</f>
        <v>0</v>
      </c>
      <c r="K11" s="29">
        <f>+[1]DEPURADO!P5+[1]DEPURADO!Q5</f>
        <v>0</v>
      </c>
      <c r="L11" s="28">
        <v>0</v>
      </c>
      <c r="M11" s="28">
        <v>0</v>
      </c>
      <c r="N11" s="28">
        <f>+SUM(J11:M11)</f>
        <v>0</v>
      </c>
      <c r="O11" s="28">
        <f>+G11-I11-N11</f>
        <v>2742319</v>
      </c>
      <c r="P11" s="24">
        <f>IF([1]DEPURADO!H5&gt;1,0,[1]DEPURADO!B5)</f>
        <v>0</v>
      </c>
      <c r="Q11" s="30">
        <f>+IF(P11&gt;0,G11,0)</f>
        <v>0</v>
      </c>
      <c r="R11" s="31">
        <f>IF(P11=0,G11,0)</f>
        <v>2742319</v>
      </c>
      <c r="S11" s="31">
        <f>+[1]DEPURADO!J5</f>
        <v>0</v>
      </c>
      <c r="T11" s="23" t="s">
        <v>45</v>
      </c>
      <c r="U11" s="31">
        <f>+[1]DEPURADO!I5</f>
        <v>0</v>
      </c>
      <c r="V11" s="30"/>
      <c r="W11" s="23" t="s">
        <v>45</v>
      </c>
      <c r="X11" s="31">
        <f>+[1]DEPURADO!K5+[1]DEPURADO!L5</f>
        <v>0</v>
      </c>
      <c r="Y11" s="23" t="s">
        <v>45</v>
      </c>
      <c r="Z11" s="31">
        <f>+X11-AE11+IF(X11-AE11&lt;-1,-X11+AE11,0)</f>
        <v>0</v>
      </c>
      <c r="AA11" s="31"/>
      <c r="AB11" s="31">
        <v>0</v>
      </c>
      <c r="AC11" s="31">
        <v>0</v>
      </c>
      <c r="AD11" s="30"/>
      <c r="AE11" s="30">
        <f>+[1]DEPURADO!K5</f>
        <v>0</v>
      </c>
      <c r="AF11" s="30">
        <v>0</v>
      </c>
      <c r="AG11" s="30">
        <f>+G11-I11-N11-R11-Z11-AC11-AE11-S11-U11</f>
        <v>0</v>
      </c>
      <c r="AH11" s="30">
        <v>0</v>
      </c>
      <c r="AI11" s="30" t="str">
        <f>+[1]DEPURADO!G5</f>
        <v>NO RADICADA</v>
      </c>
      <c r="AJ11" s="32"/>
      <c r="AK11" s="33"/>
    </row>
    <row r="12" spans="1:37" s="34" customFormat="1" x14ac:dyDescent="0.25">
      <c r="A12" s="23">
        <f t="shared" si="0"/>
        <v>4</v>
      </c>
      <c r="B12" s="24" t="s">
        <v>44</v>
      </c>
      <c r="C12" s="23">
        <f>+[1]DEPURADO!A6</f>
        <v>3294</v>
      </c>
      <c r="D12" s="23">
        <f>+[1]DEPURADO!B6</f>
        <v>3294</v>
      </c>
      <c r="E12" s="25">
        <f>+[1]DEPURADO!C6</f>
        <v>44420</v>
      </c>
      <c r="F12" s="26" t="str">
        <f>+IF([1]DEPURADO!D6&gt;1,[1]DEPURADO!D6," ")</f>
        <v xml:space="preserve"> </v>
      </c>
      <c r="G12" s="27">
        <f>[1]DEPURADO!F6</f>
        <v>191274</v>
      </c>
      <c r="H12" s="28">
        <v>0</v>
      </c>
      <c r="I12" s="28">
        <f>+[1]DEPURADO!M6+[1]DEPURADO!N6</f>
        <v>0</v>
      </c>
      <c r="J12" s="28">
        <f>+[1]DEPURADO!R6</f>
        <v>0</v>
      </c>
      <c r="K12" s="29">
        <f>+[1]DEPURADO!P6+[1]DEPURADO!Q6</f>
        <v>0</v>
      </c>
      <c r="L12" s="28">
        <v>0</v>
      </c>
      <c r="M12" s="28">
        <v>0</v>
      </c>
      <c r="N12" s="28">
        <f>+SUM(J12:M12)</f>
        <v>0</v>
      </c>
      <c r="O12" s="28">
        <f>+G12-I12-N12</f>
        <v>191274</v>
      </c>
      <c r="P12" s="24">
        <f>IF([1]DEPURADO!H6&gt;1,0,[1]DEPURADO!B6)</f>
        <v>0</v>
      </c>
      <c r="Q12" s="30">
        <f>+IF(P12&gt;0,G12,0)</f>
        <v>0</v>
      </c>
      <c r="R12" s="31">
        <f>IF(P12=0,G12,0)</f>
        <v>191274</v>
      </c>
      <c r="S12" s="31">
        <f>+[1]DEPURADO!J6</f>
        <v>0</v>
      </c>
      <c r="T12" s="23" t="s">
        <v>45</v>
      </c>
      <c r="U12" s="31">
        <f>+[1]DEPURADO!I6</f>
        <v>0</v>
      </c>
      <c r="V12" s="30"/>
      <c r="W12" s="23" t="s">
        <v>45</v>
      </c>
      <c r="X12" s="31">
        <f>+[1]DEPURADO!K6+[1]DEPURADO!L6</f>
        <v>0</v>
      </c>
      <c r="Y12" s="23" t="s">
        <v>45</v>
      </c>
      <c r="Z12" s="31">
        <f>+X12-AE12+IF(X12-AE12&lt;-1,-X12+AE12,0)</f>
        <v>0</v>
      </c>
      <c r="AA12" s="31"/>
      <c r="AB12" s="31">
        <v>0</v>
      </c>
      <c r="AC12" s="31">
        <v>0</v>
      </c>
      <c r="AD12" s="30"/>
      <c r="AE12" s="30">
        <f>+[1]DEPURADO!K6</f>
        <v>0</v>
      </c>
      <c r="AF12" s="30">
        <v>0</v>
      </c>
      <c r="AG12" s="30">
        <f>+G12-I12-N12-R12-Z12-AC12-AE12-S12-U12</f>
        <v>0</v>
      </c>
      <c r="AH12" s="30">
        <v>0</v>
      </c>
      <c r="AI12" s="30" t="str">
        <f>+[1]DEPURADO!G6</f>
        <v>NO RADICADA</v>
      </c>
      <c r="AJ12" s="32"/>
      <c r="AK12" s="33"/>
    </row>
    <row r="13" spans="1:37" s="34" customFormat="1" x14ac:dyDescent="0.25">
      <c r="A13" s="23">
        <f t="shared" si="0"/>
        <v>5</v>
      </c>
      <c r="B13" s="24" t="s">
        <v>44</v>
      </c>
      <c r="C13" s="23">
        <f>+[1]DEPURADO!A7</f>
        <v>3519</v>
      </c>
      <c r="D13" s="23">
        <f>+[1]DEPURADO!B7</f>
        <v>3519</v>
      </c>
      <c r="E13" s="25">
        <f>+[1]DEPURADO!C7</f>
        <v>44455</v>
      </c>
      <c r="F13" s="26" t="str">
        <f>+IF([1]DEPURADO!D7&gt;1,[1]DEPURADO!D7," ")</f>
        <v xml:space="preserve"> </v>
      </c>
      <c r="G13" s="27">
        <f>[1]DEPURADO!F7</f>
        <v>8301867</v>
      </c>
      <c r="H13" s="28">
        <v>0</v>
      </c>
      <c r="I13" s="28">
        <f>+[1]DEPURADO!M7+[1]DEPURADO!N7</f>
        <v>0</v>
      </c>
      <c r="J13" s="28">
        <f>+[1]DEPURADO!R7</f>
        <v>0</v>
      </c>
      <c r="K13" s="29">
        <f>+[1]DEPURADO!P7+[1]DEPURADO!Q7</f>
        <v>0</v>
      </c>
      <c r="L13" s="28">
        <v>0</v>
      </c>
      <c r="M13" s="28">
        <v>0</v>
      </c>
      <c r="N13" s="28">
        <f t="shared" ref="N13:N15" si="1">+SUM(J13:M13)</f>
        <v>0</v>
      </c>
      <c r="O13" s="28">
        <f t="shared" ref="O13:O15" si="2">+G13-I13-N13</f>
        <v>8301867</v>
      </c>
      <c r="P13" s="24">
        <f>IF([1]DEPURADO!H7&gt;1,0,[1]DEPURADO!B7)</f>
        <v>0</v>
      </c>
      <c r="Q13" s="30">
        <f t="shared" ref="Q13:Q15" si="3">+IF(P13&gt;0,G13,0)</f>
        <v>0</v>
      </c>
      <c r="R13" s="31">
        <f t="shared" ref="R13:R15" si="4">IF(P13=0,G13,0)</f>
        <v>8301867</v>
      </c>
      <c r="S13" s="31">
        <f>+[1]DEPURADO!J7</f>
        <v>0</v>
      </c>
      <c r="T13" s="23" t="s">
        <v>45</v>
      </c>
      <c r="U13" s="31">
        <f>+[1]DEPURADO!I7</f>
        <v>0</v>
      </c>
      <c r="V13" s="30"/>
      <c r="W13" s="23" t="s">
        <v>45</v>
      </c>
      <c r="X13" s="31">
        <f>+[1]DEPURADO!K7+[1]DEPURADO!L7</f>
        <v>0</v>
      </c>
      <c r="Y13" s="23" t="s">
        <v>45</v>
      </c>
      <c r="Z13" s="31">
        <f t="shared" ref="Z13:Z15" si="5">+X13-AE13+IF(X13-AE13&lt;-1,-X13+AE13,0)</f>
        <v>0</v>
      </c>
      <c r="AA13" s="31"/>
      <c r="AB13" s="31">
        <v>0</v>
      </c>
      <c r="AC13" s="31">
        <v>0</v>
      </c>
      <c r="AD13" s="30"/>
      <c r="AE13" s="30">
        <f>+[1]DEPURADO!K7</f>
        <v>0</v>
      </c>
      <c r="AF13" s="30">
        <v>0</v>
      </c>
      <c r="AG13" s="30">
        <f t="shared" ref="AG13:AG15" si="6">+G13-I13-N13-R13-Z13-AC13-AE13-S13-U13</f>
        <v>0</v>
      </c>
      <c r="AH13" s="30">
        <v>0</v>
      </c>
      <c r="AI13" s="30" t="str">
        <f>+[1]DEPURADO!G7</f>
        <v>NO RADICADA</v>
      </c>
      <c r="AJ13" s="32"/>
      <c r="AK13" s="33"/>
    </row>
    <row r="14" spans="1:37" s="34" customFormat="1" x14ac:dyDescent="0.25">
      <c r="A14" s="23">
        <f t="shared" si="0"/>
        <v>6</v>
      </c>
      <c r="B14" s="24" t="s">
        <v>44</v>
      </c>
      <c r="C14" s="23">
        <f>+[1]DEPURADO!A8</f>
        <v>4399</v>
      </c>
      <c r="D14" s="23">
        <f>+[1]DEPURADO!B8</f>
        <v>4399</v>
      </c>
      <c r="E14" s="25">
        <f>+[1]DEPURADO!C8</f>
        <v>44593</v>
      </c>
      <c r="F14" s="26" t="str">
        <f>+IF([1]DEPURADO!D8&gt;1,[1]DEPURADO!D8," ")</f>
        <v xml:space="preserve"> </v>
      </c>
      <c r="G14" s="27">
        <f>[1]DEPURADO!F8</f>
        <v>3739286</v>
      </c>
      <c r="H14" s="28">
        <v>0</v>
      </c>
      <c r="I14" s="28">
        <f>+[1]DEPURADO!M8+[1]DEPURADO!N8</f>
        <v>0</v>
      </c>
      <c r="J14" s="28">
        <f>+[1]DEPURADO!R8</f>
        <v>0</v>
      </c>
      <c r="K14" s="29">
        <f>+[1]DEPURADO!P8+[1]DEPURADO!Q8</f>
        <v>0</v>
      </c>
      <c r="L14" s="28">
        <v>0</v>
      </c>
      <c r="M14" s="28">
        <v>0</v>
      </c>
      <c r="N14" s="28">
        <f t="shared" si="1"/>
        <v>0</v>
      </c>
      <c r="O14" s="28">
        <f t="shared" si="2"/>
        <v>3739286</v>
      </c>
      <c r="P14" s="24">
        <f>IF([1]DEPURADO!H8&gt;1,0,[1]DEPURADO!B8)</f>
        <v>0</v>
      </c>
      <c r="Q14" s="30">
        <f t="shared" si="3"/>
        <v>0</v>
      </c>
      <c r="R14" s="31">
        <f t="shared" si="4"/>
        <v>3739286</v>
      </c>
      <c r="S14" s="31">
        <f>+[1]DEPURADO!J8</f>
        <v>0</v>
      </c>
      <c r="T14" s="23" t="s">
        <v>45</v>
      </c>
      <c r="U14" s="31">
        <f>+[1]DEPURADO!I8</f>
        <v>0</v>
      </c>
      <c r="V14" s="30"/>
      <c r="W14" s="23" t="s">
        <v>45</v>
      </c>
      <c r="X14" s="31">
        <f>+[1]DEPURADO!K8+[1]DEPURADO!L8</f>
        <v>0</v>
      </c>
      <c r="Y14" s="23" t="s">
        <v>45</v>
      </c>
      <c r="Z14" s="31">
        <f t="shared" si="5"/>
        <v>0</v>
      </c>
      <c r="AA14" s="31"/>
      <c r="AB14" s="31">
        <v>0</v>
      </c>
      <c r="AC14" s="31">
        <v>0</v>
      </c>
      <c r="AD14" s="30"/>
      <c r="AE14" s="30">
        <f>+[1]DEPURADO!K8</f>
        <v>0</v>
      </c>
      <c r="AF14" s="30">
        <v>0</v>
      </c>
      <c r="AG14" s="30">
        <f t="shared" si="6"/>
        <v>0</v>
      </c>
      <c r="AH14" s="30">
        <v>0</v>
      </c>
      <c r="AI14" s="30" t="str">
        <f>+[1]DEPURADO!G8</f>
        <v>NO RADICADA</v>
      </c>
      <c r="AJ14" s="32"/>
      <c r="AK14" s="33"/>
    </row>
    <row r="15" spans="1:37" s="34" customFormat="1" x14ac:dyDescent="0.25">
      <c r="A15" s="23">
        <f t="shared" si="0"/>
        <v>7</v>
      </c>
      <c r="B15" s="24" t="s">
        <v>44</v>
      </c>
      <c r="C15" s="23">
        <f>+[1]DEPURADO!A9</f>
        <v>4992</v>
      </c>
      <c r="D15" s="23">
        <f>+[1]DEPURADO!B9</f>
        <v>4992</v>
      </c>
      <c r="E15" s="25">
        <f>+[1]DEPURADO!C9</f>
        <v>44729</v>
      </c>
      <c r="F15" s="26" t="str">
        <f>+IF([1]DEPURADO!D9&gt;1,[1]DEPURADO!D9," ")</f>
        <v xml:space="preserve"> </v>
      </c>
      <c r="G15" s="27">
        <f>[1]DEPURADO!F9</f>
        <v>1505855</v>
      </c>
      <c r="H15" s="28">
        <v>0</v>
      </c>
      <c r="I15" s="28">
        <f>+[1]DEPURADO!M9+[1]DEPURADO!N9</f>
        <v>0</v>
      </c>
      <c r="J15" s="28">
        <f>+[1]DEPURADO!R9</f>
        <v>0</v>
      </c>
      <c r="K15" s="29">
        <f>+[1]DEPURADO!P9+[1]DEPURADO!Q9</f>
        <v>0</v>
      </c>
      <c r="L15" s="28">
        <v>0</v>
      </c>
      <c r="M15" s="28">
        <v>0</v>
      </c>
      <c r="N15" s="28">
        <f t="shared" si="1"/>
        <v>0</v>
      </c>
      <c r="O15" s="28">
        <f t="shared" si="2"/>
        <v>1505855</v>
      </c>
      <c r="P15" s="24">
        <f>IF([1]DEPURADO!H9&gt;1,0,[1]DEPURADO!B9)</f>
        <v>0</v>
      </c>
      <c r="Q15" s="30">
        <f t="shared" si="3"/>
        <v>0</v>
      </c>
      <c r="R15" s="31">
        <f t="shared" si="4"/>
        <v>1505855</v>
      </c>
      <c r="S15" s="31">
        <f>+[1]DEPURADO!J9</f>
        <v>0</v>
      </c>
      <c r="T15" s="23" t="s">
        <v>45</v>
      </c>
      <c r="U15" s="31">
        <f>+[1]DEPURADO!I9</f>
        <v>0</v>
      </c>
      <c r="V15" s="30"/>
      <c r="W15" s="23" t="s">
        <v>45</v>
      </c>
      <c r="X15" s="31">
        <f>+[1]DEPURADO!K9+[1]DEPURADO!L9</f>
        <v>0</v>
      </c>
      <c r="Y15" s="23" t="s">
        <v>45</v>
      </c>
      <c r="Z15" s="31">
        <f t="shared" si="5"/>
        <v>0</v>
      </c>
      <c r="AA15" s="31"/>
      <c r="AB15" s="31">
        <v>0</v>
      </c>
      <c r="AC15" s="31">
        <v>0</v>
      </c>
      <c r="AD15" s="30"/>
      <c r="AE15" s="30">
        <f>+[1]DEPURADO!K9</f>
        <v>0</v>
      </c>
      <c r="AF15" s="30">
        <v>0</v>
      </c>
      <c r="AG15" s="30">
        <f t="shared" si="6"/>
        <v>0</v>
      </c>
      <c r="AH15" s="30">
        <v>0</v>
      </c>
      <c r="AI15" s="30" t="str">
        <f>+[1]DEPURADO!G9</f>
        <v>NO RADICADA</v>
      </c>
      <c r="AJ15" s="32"/>
      <c r="AK15" s="33"/>
    </row>
    <row r="16" spans="1:37" x14ac:dyDescent="0.25">
      <c r="A16" s="35" t="s">
        <v>46</v>
      </c>
      <c r="B16" s="35"/>
      <c r="C16" s="35"/>
      <c r="D16" s="35"/>
      <c r="E16" s="35"/>
      <c r="F16" s="35"/>
      <c r="G16" s="36">
        <f>SUM(G9:G15)</f>
        <v>32452575</v>
      </c>
      <c r="H16" s="36">
        <f>SUM(H9:H15)</f>
        <v>0</v>
      </c>
      <c r="I16" s="36">
        <f>SUM(I9:I15)</f>
        <v>0</v>
      </c>
      <c r="J16" s="36">
        <f>SUM(J9:J15)</f>
        <v>0</v>
      </c>
      <c r="K16" s="36">
        <f>SUM(K9:K15)</f>
        <v>0</v>
      </c>
      <c r="L16" s="36">
        <f>SUM(L9:L15)</f>
        <v>0</v>
      </c>
      <c r="M16" s="36">
        <f>SUM(M9:M15)</f>
        <v>0</v>
      </c>
      <c r="N16" s="36">
        <f>SUM(N9:N15)</f>
        <v>0</v>
      </c>
      <c r="O16" s="36">
        <f>SUM(O9:O15)</f>
        <v>32452575</v>
      </c>
      <c r="P16" s="36"/>
      <c r="Q16" s="36">
        <f>SUM(Q9:Q15)</f>
        <v>0</v>
      </c>
      <c r="R16" s="36">
        <f>SUM(R9:R15)</f>
        <v>32452575</v>
      </c>
      <c r="S16" s="36">
        <f>SUM(S9:S15)</f>
        <v>0</v>
      </c>
      <c r="T16" s="37"/>
      <c r="U16" s="36">
        <f>SUM(U9:U15)</f>
        <v>0</v>
      </c>
      <c r="V16" s="37"/>
      <c r="W16" s="37"/>
      <c r="X16" s="36">
        <f>SUM(X9:X15)</f>
        <v>0</v>
      </c>
      <c r="Y16" s="37"/>
      <c r="Z16" s="36">
        <f>SUM(Z9:Z15)</f>
        <v>0</v>
      </c>
      <c r="AA16" s="36">
        <f>SUM(AA9:AA15)</f>
        <v>0</v>
      </c>
      <c r="AB16" s="36">
        <f>SUM(AB9:AB15)</f>
        <v>0</v>
      </c>
      <c r="AC16" s="36">
        <f>SUM(AC9:AC15)</f>
        <v>0</v>
      </c>
      <c r="AD16" s="36">
        <f>SUM(AD9:AD15)</f>
        <v>0</v>
      </c>
      <c r="AE16" s="36">
        <f>SUM(AE9:AE15)</f>
        <v>0</v>
      </c>
      <c r="AF16" s="36">
        <f>SUM(AF9:AF15)</f>
        <v>0</v>
      </c>
      <c r="AG16" s="36">
        <f>SUM(AG9:AG15)</f>
        <v>0</v>
      </c>
      <c r="AH16" s="38"/>
    </row>
    <row r="19" spans="2:5" x14ac:dyDescent="0.25">
      <c r="B19" s="39" t="s">
        <v>47</v>
      </c>
      <c r="C19" s="40"/>
      <c r="D19" s="41"/>
      <c r="E19" s="40"/>
    </row>
    <row r="20" spans="2:5" x14ac:dyDescent="0.25">
      <c r="B20" s="40"/>
      <c r="C20" s="41"/>
      <c r="D20" s="40"/>
      <c r="E20" s="40"/>
    </row>
    <row r="21" spans="2:5" x14ac:dyDescent="0.25">
      <c r="B21" s="39" t="s">
        <v>48</v>
      </c>
      <c r="C21" s="40"/>
      <c r="D21" s="42" t="str">
        <f>+'[1]ACTA ANA'!C9</f>
        <v>LUISA MATUTE ROMERO</v>
      </c>
      <c r="E21" s="40"/>
    </row>
    <row r="22" spans="2:5" x14ac:dyDescent="0.25">
      <c r="B22" s="39" t="s">
        <v>49</v>
      </c>
      <c r="C22" s="40"/>
      <c r="D22" s="43">
        <f>+E5</f>
        <v>45069</v>
      </c>
      <c r="E22" s="40"/>
    </row>
    <row r="24" spans="2:5" x14ac:dyDescent="0.25">
      <c r="B24" s="39" t="s">
        <v>50</v>
      </c>
      <c r="D24" t="str">
        <f>+'[1]ACTA ANA'!H9</f>
        <v>MARCELA RODELO M</v>
      </c>
    </row>
  </sheetData>
  <autoFilter ref="A8:AK15" xr:uid="{F00F8345-CECE-4655-A167-C5B8BC796591}"/>
  <mergeCells count="3">
    <mergeCell ref="A7:O7"/>
    <mergeCell ref="P7:AG7"/>
    <mergeCell ref="A16:F16"/>
  </mergeCells>
  <dataValidations count="2">
    <dataValidation type="custom" allowBlank="1" showInputMessage="1" showErrorMessage="1" sqref="AG9:AG15 F9:F15 L9:O15 X9:X15 AE9:AE15 AI9:AI15 Z9:Z15 Q9:Q15" xr:uid="{FDA616B8-32F7-4777-8A99-A6D28BE37B8C}">
      <formula1>0</formula1>
    </dataValidation>
    <dataValidation type="custom" allowBlank="1" showInputMessage="1" showErrorMessage="1" sqref="M6" xr:uid="{D4E347F7-9492-4F6E-A1CB-3E574EE29B02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Luisa Fernanda Matute Romero</dc:creator>
  <cp:lastModifiedBy>Luisa Fernanda Matute Romero</cp:lastModifiedBy>
  <dcterms:created xsi:type="dcterms:W3CDTF">2023-05-23T13:45:57Z</dcterms:created>
  <dcterms:modified xsi:type="dcterms:W3CDTF">2023-05-23T13:46:16Z</dcterms:modified>
</cp:coreProperties>
</file>