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2"/>
  <workbookPr defaultThemeVersion="166925"/>
  <mc:AlternateContent xmlns:mc="http://schemas.openxmlformats.org/markup-compatibility/2006">
    <mc:Choice Requires="x15">
      <x15ac:absPath xmlns:x15ac="http://schemas.microsoft.com/office/spreadsheetml/2010/11/ac" url="D:\Perfil de Usuario\OneDrive - Mutual Ser E.P.S\PROCESO CONCILIACION\2022\CHOCO- CAUCA-VALLE DEL CAUCA\SUSANA LOPEZ DE VALENCIA\MAYO 2023\"/>
    </mc:Choice>
  </mc:AlternateContent>
  <xr:revisionPtr revIDLastSave="0" documentId="13_ncr:1_{E155720E-6DAA-4280-919B-A00F0230B25B}" xr6:coauthVersionLast="47" xr6:coauthVersionMax="47" xr10:uidLastSave="{00000000-0000-0000-0000-000000000000}"/>
  <bookViews>
    <workbookView xWindow="-120" yWindow="-120" windowWidth="20730" windowHeight="11160" firstSheet="1" activeTab="1" xr2:uid="{61665163-35E7-4D65-9E33-230E13721DAE}"/>
  </bookViews>
  <sheets>
    <sheet name="FORMATO AIFT010" sheetId="1" r:id="rId1"/>
    <sheet name="CARTERA DEPURADA" sheetId="2" r:id="rId2"/>
    <sheet name="030 A DIC 2022" sheetId="3" r:id="rId3"/>
  </sheets>
  <externalReferences>
    <externalReference r:id="rId4"/>
    <externalReference r:id="rId5"/>
  </externalReferences>
  <definedNames>
    <definedName name="_xlnm._FilterDatabase" localSheetId="2" hidden="1">'030 A DIC 2022'!$A$1:$K$31</definedName>
    <definedName name="_xlnm._FilterDatabase" localSheetId="1" hidden="1">'CARTERA DEPURADA'!$A$1:$V$43</definedName>
    <definedName name="_xlnm._FilterDatabase" localSheetId="0" hidden="1">'FORMATO AIFT010'!$A$8:$AK$42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2" i="3" l="1"/>
  <c r="K31" i="3"/>
  <c r="K30" i="3"/>
  <c r="K29" i="3"/>
  <c r="K28" i="3"/>
  <c r="K27" i="3"/>
  <c r="K26" i="3"/>
  <c r="K25" i="3"/>
  <c r="K24" i="3"/>
  <c r="K23" i="3"/>
  <c r="K22" i="3"/>
  <c r="K20" i="3"/>
  <c r="K19" i="3"/>
  <c r="K18" i="3"/>
  <c r="K17" i="3"/>
  <c r="K14" i="3"/>
  <c r="K13" i="3"/>
  <c r="K10" i="3"/>
  <c r="K8" i="3"/>
  <c r="K6" i="3"/>
  <c r="K4" i="3"/>
  <c r="H52" i="2"/>
  <c r="H47" i="2"/>
  <c r="M44" i="2"/>
  <c r="F44" i="2"/>
  <c r="H46" i="2" s="1"/>
  <c r="E44" i="2"/>
  <c r="D44" i="2"/>
  <c r="N43" i="2"/>
  <c r="N42" i="2"/>
  <c r="N41" i="2"/>
  <c r="N40" i="2"/>
  <c r="N39" i="2"/>
  <c r="N38" i="2"/>
  <c r="N37" i="2"/>
  <c r="W36" i="2"/>
  <c r="V36" i="2"/>
  <c r="U36" i="2"/>
  <c r="T36" i="2"/>
  <c r="S36" i="2"/>
  <c r="R36" i="2"/>
  <c r="Q36" i="2"/>
  <c r="P36" i="2"/>
  <c r="O36" i="2"/>
  <c r="L36" i="2"/>
  <c r="K36" i="2"/>
  <c r="J36" i="2"/>
  <c r="I36" i="2"/>
  <c r="H36" i="2"/>
  <c r="N35" i="2"/>
  <c r="W34" i="2"/>
  <c r="V34" i="2"/>
  <c r="U34" i="2"/>
  <c r="T34" i="2"/>
  <c r="S34" i="2"/>
  <c r="R34" i="2"/>
  <c r="Q34" i="2"/>
  <c r="P34" i="2"/>
  <c r="O34" i="2"/>
  <c r="L34" i="2"/>
  <c r="K34" i="2"/>
  <c r="J34" i="2"/>
  <c r="I34" i="2"/>
  <c r="H34" i="2"/>
  <c r="W33" i="2"/>
  <c r="V33" i="2"/>
  <c r="U33" i="2"/>
  <c r="T33" i="2"/>
  <c r="S33" i="2"/>
  <c r="R33" i="2"/>
  <c r="Q33" i="2"/>
  <c r="P33" i="2"/>
  <c r="O33" i="2"/>
  <c r="L33" i="2"/>
  <c r="K33" i="2"/>
  <c r="J33" i="2"/>
  <c r="I33" i="2"/>
  <c r="H33" i="2"/>
  <c r="W32" i="2"/>
  <c r="V32" i="2"/>
  <c r="U32" i="2"/>
  <c r="T32" i="2"/>
  <c r="S32" i="2"/>
  <c r="R32" i="2"/>
  <c r="Q32" i="2"/>
  <c r="P32" i="2"/>
  <c r="L32" i="2"/>
  <c r="K32" i="2"/>
  <c r="J32" i="2"/>
  <c r="I32" i="2"/>
  <c r="H32" i="2"/>
  <c r="W31" i="2"/>
  <c r="V31" i="2"/>
  <c r="U31" i="2"/>
  <c r="T31" i="2"/>
  <c r="S31" i="2"/>
  <c r="R31" i="2"/>
  <c r="P31" i="2"/>
  <c r="Q31" i="2" s="1"/>
  <c r="L31" i="2"/>
  <c r="K31" i="2"/>
  <c r="J31" i="2"/>
  <c r="I31" i="2"/>
  <c r="H31" i="2"/>
  <c r="W30" i="2"/>
  <c r="V30" i="2"/>
  <c r="U30" i="2"/>
  <c r="T30" i="2"/>
  <c r="S30" i="2"/>
  <c r="R30" i="2"/>
  <c r="P30" i="2"/>
  <c r="Q30" i="2" s="1"/>
  <c r="L30" i="2"/>
  <c r="K30" i="2"/>
  <c r="J30" i="2"/>
  <c r="I30" i="2"/>
  <c r="H30" i="2"/>
  <c r="W29" i="2"/>
  <c r="V29" i="2"/>
  <c r="U29" i="2"/>
  <c r="T29" i="2"/>
  <c r="S29" i="2"/>
  <c r="R29" i="2"/>
  <c r="Q29" i="2"/>
  <c r="P29" i="2"/>
  <c r="M29" i="2"/>
  <c r="L29" i="2"/>
  <c r="K29" i="2"/>
  <c r="J29" i="2"/>
  <c r="I29" i="2"/>
  <c r="H29" i="2"/>
  <c r="W28" i="2"/>
  <c r="V28" i="2"/>
  <c r="U28" i="2"/>
  <c r="T28" i="2"/>
  <c r="S28" i="2"/>
  <c r="R28" i="2"/>
  <c r="Q28" i="2"/>
  <c r="P28" i="2"/>
  <c r="O28" i="2"/>
  <c r="L28" i="2"/>
  <c r="K28" i="2"/>
  <c r="J28" i="2"/>
  <c r="I28" i="2"/>
  <c r="H28" i="2"/>
  <c r="W27" i="2"/>
  <c r="V27" i="2"/>
  <c r="U27" i="2"/>
  <c r="T27" i="2"/>
  <c r="S27" i="2"/>
  <c r="R27" i="2"/>
  <c r="P27" i="2"/>
  <c r="Q27" i="2" s="1"/>
  <c r="L27" i="2"/>
  <c r="K27" i="2"/>
  <c r="J27" i="2"/>
  <c r="I27" i="2"/>
  <c r="H27" i="2"/>
  <c r="W26" i="2"/>
  <c r="V26" i="2"/>
  <c r="U26" i="2"/>
  <c r="T26" i="2"/>
  <c r="S26" i="2"/>
  <c r="R26" i="2"/>
  <c r="P26" i="2"/>
  <c r="Q26" i="2" s="1"/>
  <c r="L26" i="2"/>
  <c r="K26" i="2"/>
  <c r="J26" i="2"/>
  <c r="I26" i="2"/>
  <c r="H26" i="2"/>
  <c r="W25" i="2"/>
  <c r="V25" i="2"/>
  <c r="U25" i="2"/>
  <c r="T25" i="2"/>
  <c r="S25" i="2"/>
  <c r="R25" i="2"/>
  <c r="Q25" i="2"/>
  <c r="P25" i="2"/>
  <c r="O25" i="2"/>
  <c r="L25" i="2"/>
  <c r="K25" i="2"/>
  <c r="J25" i="2"/>
  <c r="I25" i="2"/>
  <c r="H25" i="2"/>
  <c r="W24" i="2"/>
  <c r="V24" i="2"/>
  <c r="U24" i="2"/>
  <c r="T24" i="2"/>
  <c r="S24" i="2"/>
  <c r="R24" i="2"/>
  <c r="P24" i="2"/>
  <c r="Q24" i="2" s="1"/>
  <c r="L24" i="2"/>
  <c r="K24" i="2"/>
  <c r="J24" i="2"/>
  <c r="I24" i="2"/>
  <c r="H24" i="2"/>
  <c r="W23" i="2"/>
  <c r="V23" i="2"/>
  <c r="U23" i="2"/>
  <c r="T23" i="2"/>
  <c r="S23" i="2"/>
  <c r="R23" i="2"/>
  <c r="Q23" i="2"/>
  <c r="P23" i="2"/>
  <c r="O23" i="2"/>
  <c r="L23" i="2"/>
  <c r="K23" i="2"/>
  <c r="J23" i="2"/>
  <c r="I23" i="2"/>
  <c r="H23" i="2"/>
  <c r="W22" i="2"/>
  <c r="V22" i="2"/>
  <c r="U22" i="2"/>
  <c r="T22" i="2"/>
  <c r="S22" i="2"/>
  <c r="R22" i="2"/>
  <c r="P22" i="2"/>
  <c r="Q22" i="2" s="1"/>
  <c r="L22" i="2"/>
  <c r="K22" i="2"/>
  <c r="J22" i="2"/>
  <c r="I22" i="2"/>
  <c r="H22" i="2"/>
  <c r="W21" i="2"/>
  <c r="V21" i="2"/>
  <c r="U21" i="2"/>
  <c r="T21" i="2"/>
  <c r="S21" i="2"/>
  <c r="R21" i="2"/>
  <c r="P21" i="2"/>
  <c r="Q21" i="2" s="1"/>
  <c r="L21" i="2"/>
  <c r="J21" i="2"/>
  <c r="I21" i="2"/>
  <c r="H21" i="2"/>
  <c r="W20" i="2"/>
  <c r="V20" i="2"/>
  <c r="U20" i="2"/>
  <c r="T20" i="2"/>
  <c r="S20" i="2"/>
  <c r="R20" i="2"/>
  <c r="Q20" i="2"/>
  <c r="P20" i="2"/>
  <c r="M20" i="2"/>
  <c r="L20" i="2"/>
  <c r="K20" i="2"/>
  <c r="J20" i="2"/>
  <c r="I20" i="2"/>
  <c r="H20" i="2"/>
  <c r="W19" i="2"/>
  <c r="V19" i="2"/>
  <c r="U19" i="2"/>
  <c r="T19" i="2"/>
  <c r="S19" i="2"/>
  <c r="R19" i="2"/>
  <c r="Q19" i="2"/>
  <c r="P19" i="2"/>
  <c r="L19" i="2"/>
  <c r="K19" i="2"/>
  <c r="J19" i="2"/>
  <c r="I19" i="2"/>
  <c r="H19" i="2"/>
  <c r="W18" i="2"/>
  <c r="V18" i="2"/>
  <c r="U18" i="2"/>
  <c r="T18" i="2"/>
  <c r="S18" i="2"/>
  <c r="R18" i="2"/>
  <c r="Q18" i="2"/>
  <c r="P18" i="2"/>
  <c r="M18" i="2"/>
  <c r="L18" i="2"/>
  <c r="K18" i="2"/>
  <c r="J18" i="2"/>
  <c r="I18" i="2"/>
  <c r="H18" i="2"/>
  <c r="W17" i="2"/>
  <c r="V17" i="2"/>
  <c r="U17" i="2"/>
  <c r="T17" i="2"/>
  <c r="S17" i="2"/>
  <c r="R17" i="2"/>
  <c r="Q17" i="2"/>
  <c r="P17" i="2"/>
  <c r="M17" i="2"/>
  <c r="L17" i="2"/>
  <c r="K17" i="2"/>
  <c r="J17" i="2"/>
  <c r="I17" i="2"/>
  <c r="H17" i="2"/>
  <c r="W16" i="2"/>
  <c r="V16" i="2"/>
  <c r="U16" i="2"/>
  <c r="T16" i="2"/>
  <c r="S16" i="2"/>
  <c r="R16" i="2"/>
  <c r="Q16" i="2"/>
  <c r="P16" i="2"/>
  <c r="M16" i="2"/>
  <c r="L16" i="2"/>
  <c r="K16" i="2"/>
  <c r="J16" i="2"/>
  <c r="I16" i="2"/>
  <c r="H16" i="2"/>
  <c r="W15" i="2"/>
  <c r="V15" i="2"/>
  <c r="U15" i="2"/>
  <c r="T15" i="2"/>
  <c r="S15" i="2"/>
  <c r="R15" i="2"/>
  <c r="Q15" i="2"/>
  <c r="P15" i="2"/>
  <c r="O15" i="2"/>
  <c r="O44" i="2" s="1"/>
  <c r="H49" i="2" s="1"/>
  <c r="L15" i="2"/>
  <c r="J15" i="2"/>
  <c r="I15" i="2"/>
  <c r="H15" i="2"/>
  <c r="W14" i="2"/>
  <c r="V14" i="2"/>
  <c r="U14" i="2"/>
  <c r="T14" i="2"/>
  <c r="S14" i="2"/>
  <c r="R14" i="2"/>
  <c r="Q14" i="2"/>
  <c r="P14" i="2"/>
  <c r="M14" i="2"/>
  <c r="L14" i="2"/>
  <c r="K14" i="2"/>
  <c r="J14" i="2"/>
  <c r="I14" i="2"/>
  <c r="H14" i="2"/>
  <c r="W13" i="2"/>
  <c r="V13" i="2"/>
  <c r="U13" i="2"/>
  <c r="T13" i="2"/>
  <c r="S13" i="2"/>
  <c r="R13" i="2"/>
  <c r="Q13" i="2"/>
  <c r="P13" i="2"/>
  <c r="M13" i="2"/>
  <c r="L13" i="2"/>
  <c r="K13" i="2"/>
  <c r="J13" i="2"/>
  <c r="I13" i="2"/>
  <c r="H13" i="2"/>
  <c r="W12" i="2"/>
  <c r="V12" i="2"/>
  <c r="U12" i="2"/>
  <c r="T12" i="2"/>
  <c r="S12" i="2"/>
  <c r="R12" i="2"/>
  <c r="Q12" i="2"/>
  <c r="P12" i="2"/>
  <c r="M12" i="2"/>
  <c r="L12" i="2"/>
  <c r="K12" i="2"/>
  <c r="J12" i="2"/>
  <c r="I12" i="2"/>
  <c r="H12" i="2"/>
  <c r="N11" i="2"/>
  <c r="N10" i="2"/>
  <c r="S9" i="2"/>
  <c r="R9" i="2"/>
  <c r="Q9" i="2"/>
  <c r="L9" i="2"/>
  <c r="J9" i="2"/>
  <c r="I9" i="2"/>
  <c r="H9" i="2"/>
  <c r="N8" i="2"/>
  <c r="N7" i="2"/>
  <c r="N6" i="2"/>
  <c r="N5" i="2"/>
  <c r="N4" i="2"/>
  <c r="N3" i="2"/>
  <c r="N2" i="2"/>
  <c r="N44" i="2" s="1"/>
  <c r="H48" i="2" s="1"/>
  <c r="D51" i="1"/>
  <c r="D48" i="1"/>
  <c r="AF43" i="1"/>
  <c r="AD43" i="1"/>
  <c r="AC43" i="1"/>
  <c r="AB43" i="1"/>
  <c r="AA43" i="1"/>
  <c r="M43" i="1"/>
  <c r="L43" i="1"/>
  <c r="H43" i="1"/>
  <c r="AI42" i="1"/>
  <c r="AE42" i="1"/>
  <c r="X42" i="1"/>
  <c r="U42" i="1"/>
  <c r="S42" i="1"/>
  <c r="P42" i="1"/>
  <c r="Q42" i="1" s="1"/>
  <c r="K42" i="1"/>
  <c r="J42" i="1"/>
  <c r="I42" i="1"/>
  <c r="G42" i="1"/>
  <c r="F42" i="1"/>
  <c r="E42" i="1"/>
  <c r="D42" i="1"/>
  <c r="C42" i="1"/>
  <c r="AI41" i="1"/>
  <c r="AE41" i="1"/>
  <c r="X41" i="1"/>
  <c r="U41" i="1"/>
  <c r="S41" i="1"/>
  <c r="P41" i="1"/>
  <c r="Q41" i="1" s="1"/>
  <c r="K41" i="1"/>
  <c r="J41" i="1"/>
  <c r="I41" i="1"/>
  <c r="G41" i="1"/>
  <c r="R41" i="1" s="1"/>
  <c r="F41" i="1"/>
  <c r="E41" i="1"/>
  <c r="D41" i="1"/>
  <c r="C41" i="1"/>
  <c r="AI40" i="1"/>
  <c r="AE40" i="1"/>
  <c r="X40" i="1"/>
  <c r="Z40" i="1" s="1"/>
  <c r="U40" i="1"/>
  <c r="S40" i="1"/>
  <c r="P40" i="1"/>
  <c r="Q40" i="1" s="1"/>
  <c r="K40" i="1"/>
  <c r="J40" i="1"/>
  <c r="I40" i="1"/>
  <c r="G40" i="1"/>
  <c r="F40" i="1"/>
  <c r="E40" i="1"/>
  <c r="D40" i="1"/>
  <c r="C40" i="1"/>
  <c r="AI39" i="1"/>
  <c r="AE39" i="1"/>
  <c r="X39" i="1"/>
  <c r="Z39" i="1" s="1"/>
  <c r="U39" i="1"/>
  <c r="S39" i="1"/>
  <c r="Q39" i="1"/>
  <c r="P39" i="1"/>
  <c r="K39" i="1"/>
  <c r="J39" i="1"/>
  <c r="I39" i="1"/>
  <c r="G39" i="1"/>
  <c r="F39" i="1"/>
  <c r="E39" i="1"/>
  <c r="D39" i="1"/>
  <c r="C39" i="1"/>
  <c r="AI38" i="1"/>
  <c r="AE38" i="1"/>
  <c r="X38" i="1"/>
  <c r="Z38" i="1" s="1"/>
  <c r="U38" i="1"/>
  <c r="S38" i="1"/>
  <c r="R38" i="1"/>
  <c r="P38" i="1"/>
  <c r="Q38" i="1" s="1"/>
  <c r="K38" i="1"/>
  <c r="J38" i="1"/>
  <c r="N38" i="1" s="1"/>
  <c r="I38" i="1"/>
  <c r="G38" i="1"/>
  <c r="F38" i="1"/>
  <c r="E38" i="1"/>
  <c r="D38" i="1"/>
  <c r="C38" i="1"/>
  <c r="AI37" i="1"/>
  <c r="AE37" i="1"/>
  <c r="X37" i="1"/>
  <c r="Z37" i="1" s="1"/>
  <c r="U37" i="1"/>
  <c r="S37" i="1"/>
  <c r="P37" i="1"/>
  <c r="K37" i="1"/>
  <c r="J37" i="1"/>
  <c r="N37" i="1" s="1"/>
  <c r="I37" i="1"/>
  <c r="G37" i="1"/>
  <c r="F37" i="1"/>
  <c r="E37" i="1"/>
  <c r="D37" i="1"/>
  <c r="C37" i="1"/>
  <c r="AI36" i="1"/>
  <c r="AE36" i="1"/>
  <c r="X36" i="1"/>
  <c r="U36" i="1"/>
  <c r="S36" i="1"/>
  <c r="P36" i="1"/>
  <c r="K36" i="1"/>
  <c r="J36" i="1"/>
  <c r="I36" i="1"/>
  <c r="G36" i="1"/>
  <c r="F36" i="1"/>
  <c r="E36" i="1"/>
  <c r="D36" i="1"/>
  <c r="C36" i="1"/>
  <c r="AI35" i="1"/>
  <c r="AE35" i="1"/>
  <c r="X35" i="1"/>
  <c r="U35" i="1"/>
  <c r="S35" i="1"/>
  <c r="P35" i="1"/>
  <c r="R35" i="1" s="1"/>
  <c r="K35" i="1"/>
  <c r="N35" i="1" s="1"/>
  <c r="J35" i="1"/>
  <c r="I35" i="1"/>
  <c r="G35" i="1"/>
  <c r="F35" i="1"/>
  <c r="E35" i="1"/>
  <c r="D35" i="1"/>
  <c r="C35" i="1"/>
  <c r="AI34" i="1"/>
  <c r="AE34" i="1"/>
  <c r="X34" i="1"/>
  <c r="Z34" i="1" s="1"/>
  <c r="U34" i="1"/>
  <c r="S34" i="1"/>
  <c r="Q34" i="1"/>
  <c r="P34" i="1"/>
  <c r="K34" i="1"/>
  <c r="J34" i="1"/>
  <c r="I34" i="1"/>
  <c r="G34" i="1"/>
  <c r="R34" i="1" s="1"/>
  <c r="F34" i="1"/>
  <c r="E34" i="1"/>
  <c r="D34" i="1"/>
  <c r="C34" i="1"/>
  <c r="AI33" i="1"/>
  <c r="AE33" i="1"/>
  <c r="Z33" i="1" s="1"/>
  <c r="X33" i="1"/>
  <c r="U33" i="1"/>
  <c r="S33" i="1"/>
  <c r="P33" i="1"/>
  <c r="Q33" i="1" s="1"/>
  <c r="K33" i="1"/>
  <c r="J33" i="1"/>
  <c r="N33" i="1" s="1"/>
  <c r="I33" i="1"/>
  <c r="G33" i="1"/>
  <c r="F33" i="1"/>
  <c r="E33" i="1"/>
  <c r="D33" i="1"/>
  <c r="C33" i="1"/>
  <c r="AI32" i="1"/>
  <c r="AE32" i="1"/>
  <c r="X32" i="1"/>
  <c r="Z32" i="1" s="1"/>
  <c r="U32" i="1"/>
  <c r="S32" i="1"/>
  <c r="P32" i="1"/>
  <c r="K32" i="1"/>
  <c r="J32" i="1"/>
  <c r="N32" i="1" s="1"/>
  <c r="I32" i="1"/>
  <c r="G32" i="1"/>
  <c r="F32" i="1"/>
  <c r="E32" i="1"/>
  <c r="D32" i="1"/>
  <c r="C32" i="1"/>
  <c r="AI31" i="1"/>
  <c r="AE31" i="1"/>
  <c r="X31" i="1"/>
  <c r="U31" i="1"/>
  <c r="S31" i="1"/>
  <c r="P31" i="1"/>
  <c r="R31" i="1" s="1"/>
  <c r="K31" i="1"/>
  <c r="J31" i="1"/>
  <c r="N31" i="1" s="1"/>
  <c r="I31" i="1"/>
  <c r="G31" i="1"/>
  <c r="Q31" i="1" s="1"/>
  <c r="F31" i="1"/>
  <c r="E31" i="1"/>
  <c r="D31" i="1"/>
  <c r="C31" i="1"/>
  <c r="AI30" i="1"/>
  <c r="AE30" i="1"/>
  <c r="X30" i="1"/>
  <c r="Z30" i="1" s="1"/>
  <c r="U30" i="1"/>
  <c r="S30" i="1"/>
  <c r="R30" i="1"/>
  <c r="Q30" i="1"/>
  <c r="P30" i="1"/>
  <c r="K30" i="1"/>
  <c r="J30" i="1"/>
  <c r="N30" i="1" s="1"/>
  <c r="I30" i="1"/>
  <c r="G30" i="1"/>
  <c r="F30" i="1"/>
  <c r="E30" i="1"/>
  <c r="D30" i="1"/>
  <c r="C30" i="1"/>
  <c r="AI29" i="1"/>
  <c r="AE29" i="1"/>
  <c r="Z29" i="1"/>
  <c r="X29" i="1"/>
  <c r="U29" i="1"/>
  <c r="S29" i="1"/>
  <c r="P29" i="1"/>
  <c r="R29" i="1" s="1"/>
  <c r="K29" i="1"/>
  <c r="J29" i="1"/>
  <c r="N29" i="1" s="1"/>
  <c r="I29" i="1"/>
  <c r="G29" i="1"/>
  <c r="F29" i="1"/>
  <c r="E29" i="1"/>
  <c r="D29" i="1"/>
  <c r="C29" i="1"/>
  <c r="AI28" i="1"/>
  <c r="AE28" i="1"/>
  <c r="X28" i="1"/>
  <c r="Z28" i="1" s="1"/>
  <c r="U28" i="1"/>
  <c r="S28" i="1"/>
  <c r="P28" i="1"/>
  <c r="R28" i="1" s="1"/>
  <c r="K28" i="1"/>
  <c r="J28" i="1"/>
  <c r="N28" i="1" s="1"/>
  <c r="I28" i="1"/>
  <c r="G28" i="1"/>
  <c r="F28" i="1"/>
  <c r="E28" i="1"/>
  <c r="D28" i="1"/>
  <c r="C28" i="1"/>
  <c r="AI27" i="1"/>
  <c r="AE27" i="1"/>
  <c r="X27" i="1"/>
  <c r="U27" i="1"/>
  <c r="S27" i="1"/>
  <c r="P27" i="1"/>
  <c r="R27" i="1" s="1"/>
  <c r="K27" i="1"/>
  <c r="N27" i="1" s="1"/>
  <c r="J27" i="1"/>
  <c r="I27" i="1"/>
  <c r="G27" i="1"/>
  <c r="F27" i="1"/>
  <c r="E27" i="1"/>
  <c r="D27" i="1"/>
  <c r="C27" i="1"/>
  <c r="AI26" i="1"/>
  <c r="AE26" i="1"/>
  <c r="X26" i="1"/>
  <c r="U26" i="1"/>
  <c r="S26" i="1"/>
  <c r="P26" i="1"/>
  <c r="R26" i="1" s="1"/>
  <c r="K26" i="1"/>
  <c r="J26" i="1"/>
  <c r="I26" i="1"/>
  <c r="G26" i="1"/>
  <c r="F26" i="1"/>
  <c r="E26" i="1"/>
  <c r="D26" i="1"/>
  <c r="C26" i="1"/>
  <c r="AI25" i="1"/>
  <c r="AE25" i="1"/>
  <c r="Z25" i="1" s="1"/>
  <c r="X25" i="1"/>
  <c r="U25" i="1"/>
  <c r="S25" i="1"/>
  <c r="P25" i="1"/>
  <c r="Q25" i="1" s="1"/>
  <c r="K25" i="1"/>
  <c r="J25" i="1"/>
  <c r="I25" i="1"/>
  <c r="G25" i="1"/>
  <c r="F25" i="1"/>
  <c r="E25" i="1"/>
  <c r="D25" i="1"/>
  <c r="C25" i="1"/>
  <c r="AI24" i="1"/>
  <c r="AE24" i="1"/>
  <c r="X24" i="1"/>
  <c r="Z24" i="1" s="1"/>
  <c r="U24" i="1"/>
  <c r="S24" i="1"/>
  <c r="P24" i="1"/>
  <c r="Q24" i="1" s="1"/>
  <c r="K24" i="1"/>
  <c r="J24" i="1"/>
  <c r="N24" i="1" s="1"/>
  <c r="I24" i="1"/>
  <c r="G24" i="1"/>
  <c r="F24" i="1"/>
  <c r="E24" i="1"/>
  <c r="D24" i="1"/>
  <c r="C24" i="1"/>
  <c r="AI23" i="1"/>
  <c r="AE23" i="1"/>
  <c r="X23" i="1"/>
  <c r="Z23" i="1" s="1"/>
  <c r="U23" i="1"/>
  <c r="S23" i="1"/>
  <c r="P23" i="1"/>
  <c r="R23" i="1" s="1"/>
  <c r="K23" i="1"/>
  <c r="J23" i="1"/>
  <c r="N23" i="1" s="1"/>
  <c r="I23" i="1"/>
  <c r="G23" i="1"/>
  <c r="F23" i="1"/>
  <c r="E23" i="1"/>
  <c r="D23" i="1"/>
  <c r="C23" i="1"/>
  <c r="AI22" i="1"/>
  <c r="AE22" i="1"/>
  <c r="Z22" i="1"/>
  <c r="X22" i="1"/>
  <c r="U22" i="1"/>
  <c r="S22" i="1"/>
  <c r="Q22" i="1"/>
  <c r="P22" i="1"/>
  <c r="R22" i="1" s="1"/>
  <c r="K22" i="1"/>
  <c r="N22" i="1" s="1"/>
  <c r="J22" i="1"/>
  <c r="I22" i="1"/>
  <c r="G22" i="1"/>
  <c r="F22" i="1"/>
  <c r="E22" i="1"/>
  <c r="D22" i="1"/>
  <c r="C22" i="1"/>
  <c r="AI21" i="1"/>
  <c r="AE21" i="1"/>
  <c r="Z21" i="1"/>
  <c r="X21" i="1"/>
  <c r="U21" i="1"/>
  <c r="S21" i="1"/>
  <c r="P21" i="1"/>
  <c r="R21" i="1" s="1"/>
  <c r="K21" i="1"/>
  <c r="N21" i="1" s="1"/>
  <c r="J21" i="1"/>
  <c r="I21" i="1"/>
  <c r="G21" i="1"/>
  <c r="F21" i="1"/>
  <c r="E21" i="1"/>
  <c r="D21" i="1"/>
  <c r="C21" i="1"/>
  <c r="AI20" i="1"/>
  <c r="AE20" i="1"/>
  <c r="X20" i="1"/>
  <c r="Z20" i="1" s="1"/>
  <c r="U20" i="1"/>
  <c r="S20" i="1"/>
  <c r="P20" i="1"/>
  <c r="R20" i="1" s="1"/>
  <c r="K20" i="1"/>
  <c r="J20" i="1"/>
  <c r="N20" i="1" s="1"/>
  <c r="I20" i="1"/>
  <c r="G20" i="1"/>
  <c r="F20" i="1"/>
  <c r="E20" i="1"/>
  <c r="D20" i="1"/>
  <c r="C20" i="1"/>
  <c r="AI19" i="1"/>
  <c r="AE19" i="1"/>
  <c r="X19" i="1"/>
  <c r="Z19" i="1" s="1"/>
  <c r="U19" i="1"/>
  <c r="S19" i="1"/>
  <c r="P19" i="1"/>
  <c r="R19" i="1" s="1"/>
  <c r="K19" i="1"/>
  <c r="J19" i="1"/>
  <c r="I19" i="1"/>
  <c r="G19" i="1"/>
  <c r="F19" i="1"/>
  <c r="E19" i="1"/>
  <c r="D19" i="1"/>
  <c r="C19" i="1"/>
  <c r="AI18" i="1"/>
  <c r="AE18" i="1"/>
  <c r="X18" i="1"/>
  <c r="U18" i="1"/>
  <c r="S18" i="1"/>
  <c r="P18" i="1"/>
  <c r="Q18" i="1" s="1"/>
  <c r="K18" i="1"/>
  <c r="N18" i="1" s="1"/>
  <c r="J18" i="1"/>
  <c r="I18" i="1"/>
  <c r="G18" i="1"/>
  <c r="F18" i="1"/>
  <c r="E18" i="1"/>
  <c r="D18" i="1"/>
  <c r="C18" i="1"/>
  <c r="AI17" i="1"/>
  <c r="AE17" i="1"/>
  <c r="X17" i="1"/>
  <c r="U17" i="1"/>
  <c r="S17" i="1"/>
  <c r="P17" i="1"/>
  <c r="Q17" i="1" s="1"/>
  <c r="K17" i="1"/>
  <c r="J17" i="1"/>
  <c r="N17" i="1" s="1"/>
  <c r="I17" i="1"/>
  <c r="G17" i="1"/>
  <c r="F17" i="1"/>
  <c r="E17" i="1"/>
  <c r="D17" i="1"/>
  <c r="C17" i="1"/>
  <c r="AI16" i="1"/>
  <c r="AE16" i="1"/>
  <c r="X16" i="1"/>
  <c r="U16" i="1"/>
  <c r="S16" i="1"/>
  <c r="P16" i="1"/>
  <c r="R16" i="1" s="1"/>
  <c r="K16" i="1"/>
  <c r="J16" i="1"/>
  <c r="N16" i="1" s="1"/>
  <c r="I16" i="1"/>
  <c r="G16" i="1"/>
  <c r="F16" i="1"/>
  <c r="E16" i="1"/>
  <c r="D16" i="1"/>
  <c r="C16" i="1"/>
  <c r="AI15" i="1"/>
  <c r="AE15" i="1"/>
  <c r="X15" i="1"/>
  <c r="U15" i="1"/>
  <c r="S15" i="1"/>
  <c r="P15" i="1"/>
  <c r="Q15" i="1" s="1"/>
  <c r="K15" i="1"/>
  <c r="J15" i="1"/>
  <c r="I15" i="1"/>
  <c r="G15" i="1"/>
  <c r="F15" i="1"/>
  <c r="E15" i="1"/>
  <c r="D15" i="1"/>
  <c r="C15" i="1"/>
  <c r="AI14" i="1"/>
  <c r="AE14" i="1"/>
  <c r="Z14" i="1"/>
  <c r="X14" i="1"/>
  <c r="U14" i="1"/>
  <c r="S14" i="1"/>
  <c r="P14" i="1"/>
  <c r="Q14" i="1" s="1"/>
  <c r="K14" i="1"/>
  <c r="J14" i="1"/>
  <c r="N14" i="1" s="1"/>
  <c r="I14" i="1"/>
  <c r="G14" i="1"/>
  <c r="F14" i="1"/>
  <c r="E14" i="1"/>
  <c r="D14" i="1"/>
  <c r="C14" i="1"/>
  <c r="AI13" i="1"/>
  <c r="AE13" i="1"/>
  <c r="X13" i="1"/>
  <c r="Z13" i="1" s="1"/>
  <c r="U13" i="1"/>
  <c r="S13" i="1"/>
  <c r="P13" i="1"/>
  <c r="R13" i="1" s="1"/>
  <c r="K13" i="1"/>
  <c r="J13" i="1"/>
  <c r="N13" i="1" s="1"/>
  <c r="I13" i="1"/>
  <c r="G13" i="1"/>
  <c r="F13" i="1"/>
  <c r="E13" i="1"/>
  <c r="D13" i="1"/>
  <c r="C13" i="1"/>
  <c r="AI12" i="1"/>
  <c r="AE12" i="1"/>
  <c r="X12" i="1"/>
  <c r="U12" i="1"/>
  <c r="S12" i="1"/>
  <c r="P12" i="1"/>
  <c r="K12" i="1"/>
  <c r="J12" i="1"/>
  <c r="I12" i="1"/>
  <c r="G12" i="1"/>
  <c r="F12" i="1"/>
  <c r="E12" i="1"/>
  <c r="D12" i="1"/>
  <c r="C12" i="1"/>
  <c r="AI11" i="1"/>
  <c r="AE11" i="1"/>
  <c r="X11" i="1"/>
  <c r="Z11" i="1" s="1"/>
  <c r="U11" i="1"/>
  <c r="S11" i="1"/>
  <c r="P11" i="1"/>
  <c r="R11" i="1" s="1"/>
  <c r="K11" i="1"/>
  <c r="N11" i="1" s="1"/>
  <c r="J11" i="1"/>
  <c r="I11" i="1"/>
  <c r="G11" i="1"/>
  <c r="F11" i="1"/>
  <c r="E11" i="1"/>
  <c r="D11" i="1"/>
  <c r="C11" i="1"/>
  <c r="AI10" i="1"/>
  <c r="AE10" i="1"/>
  <c r="X10" i="1"/>
  <c r="U10" i="1"/>
  <c r="S10" i="1"/>
  <c r="R10" i="1"/>
  <c r="P10" i="1"/>
  <c r="Q10" i="1" s="1"/>
  <c r="K10" i="1"/>
  <c r="N10" i="1" s="1"/>
  <c r="J10" i="1"/>
  <c r="I10" i="1"/>
  <c r="G10" i="1"/>
  <c r="F10" i="1"/>
  <c r="E10" i="1"/>
  <c r="D10" i="1"/>
  <c r="C10" i="1"/>
  <c r="A10" i="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I9" i="1"/>
  <c r="AE9" i="1"/>
  <c r="Z9" i="1" s="1"/>
  <c r="X9" i="1"/>
  <c r="U9" i="1"/>
  <c r="S9" i="1"/>
  <c r="P9" i="1"/>
  <c r="Q9" i="1" s="1"/>
  <c r="K9" i="1"/>
  <c r="J9" i="1"/>
  <c r="I9" i="1"/>
  <c r="G9" i="1"/>
  <c r="F9" i="1"/>
  <c r="E9" i="1"/>
  <c r="D9" i="1"/>
  <c r="C9" i="1"/>
  <c r="E5" i="1"/>
  <c r="D49" i="1" s="1"/>
  <c r="E4" i="1"/>
  <c r="B3" i="1"/>
  <c r="P44" i="2" l="1"/>
  <c r="H50" i="2" s="1"/>
  <c r="J43" i="1"/>
  <c r="N34" i="1"/>
  <c r="AG38" i="1"/>
  <c r="O10" i="1"/>
  <c r="O11" i="1"/>
  <c r="N12" i="1"/>
  <c r="O12" i="1" s="1"/>
  <c r="R18" i="1"/>
  <c r="Z18" i="1"/>
  <c r="R25" i="1"/>
  <c r="Z27" i="1"/>
  <c r="O28" i="1"/>
  <c r="Z31" i="1"/>
  <c r="Z36" i="1"/>
  <c r="N41" i="1"/>
  <c r="AG41" i="1" s="1"/>
  <c r="N42" i="1"/>
  <c r="O42" i="1" s="1"/>
  <c r="Z41" i="1"/>
  <c r="X43" i="1"/>
  <c r="I43" i="1"/>
  <c r="R12" i="1"/>
  <c r="Z17" i="1"/>
  <c r="N19" i="1"/>
  <c r="AG19" i="1" s="1"/>
  <c r="Q23" i="1"/>
  <c r="Q26" i="1"/>
  <c r="Z26" i="1"/>
  <c r="R33" i="1"/>
  <c r="Z35" i="1"/>
  <c r="N40" i="1"/>
  <c r="G43" i="1"/>
  <c r="N9" i="1"/>
  <c r="O9" i="1" s="1"/>
  <c r="S43" i="1"/>
  <c r="Z16" i="1"/>
  <c r="AG16" i="1" s="1"/>
  <c r="AG22" i="1"/>
  <c r="Q32" i="1"/>
  <c r="N36" i="1"/>
  <c r="N39" i="1"/>
  <c r="O39" i="1" s="1"/>
  <c r="U43" i="1"/>
  <c r="R14" i="1"/>
  <c r="AG21" i="1"/>
  <c r="AG27" i="1"/>
  <c r="R37" i="1"/>
  <c r="AG37" i="1" s="1"/>
  <c r="L44" i="2"/>
  <c r="Z12" i="1"/>
  <c r="AG13" i="1"/>
  <c r="Z15" i="1"/>
  <c r="AG23" i="1"/>
  <c r="N25" i="1"/>
  <c r="O25" i="1" s="1"/>
  <c r="N26" i="1"/>
  <c r="O26" i="1" s="1"/>
  <c r="AG30" i="1"/>
  <c r="O33" i="1"/>
  <c r="R36" i="1"/>
  <c r="R42" i="1"/>
  <c r="Z42" i="1"/>
  <c r="Q44" i="2"/>
  <c r="H51" i="2" s="1"/>
  <c r="H53" i="2" s="1"/>
  <c r="O17" i="1"/>
  <c r="AG36" i="1"/>
  <c r="O40" i="1"/>
  <c r="AG11" i="1"/>
  <c r="O35" i="1"/>
  <c r="AG20" i="1"/>
  <c r="AG29" i="1"/>
  <c r="AG35" i="1"/>
  <c r="O24" i="1"/>
  <c r="AG31" i="1"/>
  <c r="O16" i="1"/>
  <c r="Z43" i="1"/>
  <c r="O27" i="1"/>
  <c r="O32" i="1"/>
  <c r="R17" i="1"/>
  <c r="AG17" i="1" s="1"/>
  <c r="AG28" i="1"/>
  <c r="Q12" i="1"/>
  <c r="O14" i="1"/>
  <c r="R15" i="1"/>
  <c r="Q20" i="1"/>
  <c r="O22" i="1"/>
  <c r="Q28" i="1"/>
  <c r="O30" i="1"/>
  <c r="AG33" i="1"/>
  <c r="Q36" i="1"/>
  <c r="O38" i="1"/>
  <c r="R39" i="1"/>
  <c r="AG39" i="1" s="1"/>
  <c r="AG14" i="1"/>
  <c r="R9" i="1"/>
  <c r="Q19" i="1"/>
  <c r="K43" i="1"/>
  <c r="AE43" i="1"/>
  <c r="Z10" i="1"/>
  <c r="Q11" i="1"/>
  <c r="O13" i="1"/>
  <c r="O21" i="1"/>
  <c r="O29" i="1"/>
  <c r="Q35" i="1"/>
  <c r="O37" i="1"/>
  <c r="N15" i="1"/>
  <c r="O15" i="1" s="1"/>
  <c r="Q16" i="1"/>
  <c r="O18" i="1"/>
  <c r="O34" i="1"/>
  <c r="AG10" i="1"/>
  <c r="Q13" i="1"/>
  <c r="AG18" i="1"/>
  <c r="Q21" i="1"/>
  <c r="O23" i="1"/>
  <c r="R24" i="1"/>
  <c r="AG24" i="1" s="1"/>
  <c r="Q29" i="1"/>
  <c r="O31" i="1"/>
  <c r="R32" i="1"/>
  <c r="AG32" i="1" s="1"/>
  <c r="AG34" i="1"/>
  <c r="Q37" i="1"/>
  <c r="R40" i="1"/>
  <c r="AG40" i="1" s="1"/>
  <c r="Q27" i="1"/>
  <c r="O20" i="1"/>
  <c r="O36" i="1"/>
  <c r="AG12" i="1" l="1"/>
  <c r="AG42" i="1"/>
  <c r="Q43" i="1"/>
  <c r="O19" i="1"/>
  <c r="N43" i="1"/>
  <c r="O41" i="1"/>
  <c r="O43" i="1" s="1"/>
  <c r="AG25" i="1"/>
  <c r="AG26" i="1"/>
  <c r="R43" i="1"/>
  <c r="AG9" i="1"/>
  <c r="AG15" i="1"/>
  <c r="AG4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tc={9957DB61-A9D9-48F9-A7DC-697E43A0EB7D}</author>
    <author>tc={5608E8BD-A896-4BA0-B32C-DB71023F66A3}</author>
    <author>tc={BCE88986-0D31-4779-BC80-FB4EBDA0773F}</author>
    <author>tc={452A6557-CE23-4FAF-A372-4A4EB5A157D3}</author>
    <author>tc={F1C8E633-C00D-4A81-A652-292567994919}</author>
    <author>tc={D80CA727-6EB3-4CDA-85CE-AE2E13A6FB57}</author>
  </authors>
  <commentList>
    <comment ref="J8" authorId="0" shapeId="0" xr:uid="{9957DB61-A9D9-48F9-A7DC-697E43A0EB7D}">
      <text>
        <t>[Threaded comment]
Your version of Excel allows you to read this threaded comment; however, any edits to it will get removed if the file is opened in a newer version of Excel. Learn more: https://go.microsoft.com/fwlink/?linkid=870924
Comment:
    SUAMTORIA DE GIRO DIRECTO Y ESFUERZO PROPIO</t>
      </text>
    </comment>
    <comment ref="K8" authorId="1" shapeId="0" xr:uid="{5608E8BD-A896-4BA0-B32C-DB71023F66A3}">
      <text>
        <t>[Threaded comment]
Your version of Excel allows you to read this threaded comment; however, any edits to it will get removed if the file is opened in a newer version of Excel. Learn more: https://go.microsoft.com/fwlink/?linkid=870924
Comment:
    SUMATORIA DE PAGOS (DESCUENTOS ,TESORERIA,EMBARGOS)</t>
      </text>
    </comment>
    <comment ref="R8" authorId="2" shapeId="0" xr:uid="{BCE88986-0D31-4779-BC80-FB4EBDA0773F}">
      <text>
        <t>[Threaded comment]
Your version of Excel allows you to read this threaded comment; however, any edits to it will get removed if the file is opened in a newer version of Excel. Learn more: https://go.microsoft.com/fwlink/?linkid=870924
Comment:
    SUMATORIA DE VALORES (PRESCRITAS SALDO DE FACTURAS DE CONTRATO LIQUIDADOS Y OTROS CONCEPTOS (N/A NO RADICADAS)</t>
      </text>
    </comment>
    <comment ref="X8" authorId="3" shapeId="0" xr:uid="{452A6557-CE23-4FAF-A372-4A4EB5A157D3}">
      <text>
        <t>[Threaded comment]
Your version of Excel allows you to read this threaded comment; however, any edits to it will get removed if the file is opened in a newer version of Excel. Learn more: https://go.microsoft.com/fwlink/?linkid=870924
Comment:
    SUMATORIA DE LOS VALORES DE GLOSAS LEGALIZADAS Y GLOSAS POR CONCILIAR</t>
      </text>
    </comment>
    <comment ref="AC8" authorId="4" shapeId="0" xr:uid="{F1C8E633-C00D-4A81-A652-292567994919}">
      <text>
        <t>[Threaded comment]
Your version of Excel allows you to read this threaded comment; however, any edits to it will get removed if the file is opened in a newer version of Excel. Learn more: https://go.microsoft.com/fwlink/?linkid=870924
Comment:
    VALRO INDIVIDUAL DE LA GLOSAS LEGALIZADA</t>
      </text>
    </comment>
    <comment ref="AE8" authorId="5" shapeId="0" xr:uid="{D80CA727-6EB3-4CDA-85CE-AE2E13A6FB57}">
      <text>
        <t>[Threaded comment]
Your version of Excel allows you to read this threaded comment; however, any edits to it will get removed if the file is opened in a newer version of Excel. Learn more: https://go.microsoft.com/fwlink/?linkid=870924
Comment:
    VALOR INDIVIDUAL DE LA GLOSAS POR COMCILIAR</t>
      </text>
    </comment>
  </commentList>
</comments>
</file>

<file path=xl/sharedStrings.xml><?xml version="1.0" encoding="utf-8"?>
<sst xmlns="http://schemas.openxmlformats.org/spreadsheetml/2006/main" count="407" uniqueCount="110">
  <si>
    <t>FORMATO AIFT010 - Conciliación Cartera ERP – EBP</t>
  </si>
  <si>
    <t>EPS:</t>
  </si>
  <si>
    <t>MUTUAL SER EPSS</t>
  </si>
  <si>
    <t>IPS:</t>
  </si>
  <si>
    <t>FECHA DE CORTE DE CONCILIACION:</t>
  </si>
  <si>
    <t>FECHA DE CONCILIACION:</t>
  </si>
  <si>
    <t>INFORMACION ACREEDOR DE SERVICIOS Y TECNOLOGÍAS EN SALUD</t>
  </si>
  <si>
    <t>INFORMACION ERP</t>
  </si>
  <si>
    <t>No.</t>
  </si>
  <si>
    <t>MODALIDAD CONTRATACIÓN</t>
  </si>
  <si>
    <t>PREFIJO FACTURA ACREEDOR</t>
  </si>
  <si>
    <t>No. FACTURA ACREEDOR</t>
  </si>
  <si>
    <t>FECHA FACTURA ACREEDOR</t>
  </si>
  <si>
    <t>FECHA DE RADICACIÓN ACREEDOR</t>
  </si>
  <si>
    <t>VALOR FACTURA ACREEDOR A ENTIDAD</t>
  </si>
  <si>
    <t>VALOR COPAGO - CUOTA MODERADORA (SÍ Aplica)</t>
  </si>
  <si>
    <t>AJUSTES DE ACREEDOR(CONTRATOS LIQUIDADOS,PRESCRITAS Y MAYOR VALOR COBRADO)</t>
  </si>
  <si>
    <t>VALOR PAGADO EPS POR GIRO DIRECTO</t>
  </si>
  <si>
    <t>VALOR PAGADO EPS POR TERSORERIA</t>
  </si>
  <si>
    <t>VALOR PAGADO EPS POR CONCILIACION</t>
  </si>
  <si>
    <t>VALOR PAGADO EPS POR COMPRA DE CARTERA</t>
  </si>
  <si>
    <t>VALOR PAGADO POR EPS</t>
  </si>
  <si>
    <t>ACREEDOR SALDO DE FACTURA</t>
  </si>
  <si>
    <t>FACTURA ACREEDOR REG. ERP</t>
  </si>
  <si>
    <t>VALOR FACTURA REGISTRADA ERP</t>
  </si>
  <si>
    <t>VALOR FACTURAS NO RADICADAS, DESCUENTO Y AJUSTES RECOBRO</t>
  </si>
  <si>
    <t>VALOR DEVOLUCIÓN</t>
  </si>
  <si>
    <t>FECHA ULTIMA DEVOLUCIÓN</t>
  </si>
  <si>
    <t>VALOR EN AUDITORÍA</t>
  </si>
  <si>
    <t>NÚMERO DE GLOSA U OBJECIÓN</t>
  </si>
  <si>
    <t>FECHA NOTIFICACIÓN GLOSA</t>
  </si>
  <si>
    <t>VALOR GLOSADO</t>
  </si>
  <si>
    <t>FECHA RESPUESTA GLOSA</t>
  </si>
  <si>
    <t>VLR GLOSA - ACEPTADA ACREEDOR</t>
  </si>
  <si>
    <t>No. NOTA CRÉDITO ACREEDOR</t>
  </si>
  <si>
    <t>GLOSA CONCILIADA ACEPTADA EPS</t>
  </si>
  <si>
    <t>GLOSA CONCILIADA ACEPTADA POR ACREEDOR</t>
  </si>
  <si>
    <t>NÚMERO DE ACTA DE CONCILIACIÓN</t>
  </si>
  <si>
    <t>GLOSA PENDIENTE POR CONCILIAR</t>
  </si>
  <si>
    <t xml:space="preserve"> GLOSA REITERADA POR CONCILIAR </t>
  </si>
  <si>
    <t>SALDO LIBRE PARA PAGO A FECHA DE CORTE</t>
  </si>
  <si>
    <t>ACTUALMENTE PROCESO LEGAL</t>
  </si>
  <si>
    <t>OBSERVACIONES EPS</t>
  </si>
  <si>
    <t>OBSERVACIONES IPS</t>
  </si>
  <si>
    <t>EVENTO</t>
  </si>
  <si>
    <t>DD/MM/AAAA</t>
  </si>
  <si>
    <t>TOTALES</t>
  </si>
  <si>
    <t>Responsable de la EPS:</t>
  </si>
  <si>
    <t>Nombres y apellidos:</t>
  </si>
  <si>
    <t>Fecha de elaboración:</t>
  </si>
  <si>
    <t>Responsable de la IPS:</t>
  </si>
  <si>
    <t>FACTURA</t>
  </si>
  <si>
    <t>Fecha</t>
  </si>
  <si>
    <t>FECHA RAD</t>
  </si>
  <si>
    <t>Vr. Neto factura</t>
  </si>
  <si>
    <t>Valor Glosa Aceptada</t>
  </si>
  <si>
    <t>total cartera</t>
  </si>
  <si>
    <t>ESTADO</t>
  </si>
  <si>
    <t>fecha rad mutualser</t>
  </si>
  <si>
    <t>docafiliado</t>
  </si>
  <si>
    <t>REGIMEN</t>
  </si>
  <si>
    <t>STATUS</t>
  </si>
  <si>
    <t>VALOR INICIAL</t>
  </si>
  <si>
    <t>CANASTA COVID</t>
  </si>
  <si>
    <t>NO RADICADO</t>
  </si>
  <si>
    <t>EN REVISION</t>
  </si>
  <si>
    <t xml:space="preserve">CANCELADO GD </t>
  </si>
  <si>
    <t>SALDO A FAVOR DEL PRESTADOR</t>
  </si>
  <si>
    <t>Observacion 1</t>
  </si>
  <si>
    <t>Observacion 2</t>
  </si>
  <si>
    <t>MOTIVO DE GLOSA</t>
  </si>
  <si>
    <t>COMPROBANTE GD</t>
  </si>
  <si>
    <t>COMPROBANTE TESORERIA</t>
  </si>
  <si>
    <t>COMPROBANTE OTROS PAGOS</t>
  </si>
  <si>
    <t>NO RADICADA</t>
  </si>
  <si>
    <t>SALDO NO COBRADO EN CARTERA</t>
  </si>
  <si>
    <t>CANCELADA</t>
  </si>
  <si>
    <t>48792</t>
  </si>
  <si>
    <t>CANCELADA Y SALDO A FAVOR DEL PRESTADOR</t>
  </si>
  <si>
    <t>VALOR REPORTADO</t>
  </si>
  <si>
    <t>CANCELADO</t>
  </si>
  <si>
    <t>SALDO DE PAGO POR LEGALIZAR</t>
  </si>
  <si>
    <t>SALDO DESPUES DE LEGALIZACION</t>
  </si>
  <si>
    <t>FACIPSNroID</t>
  </si>
  <si>
    <t>FACIPSNombre</t>
  </si>
  <si>
    <t>FACNumeroFactura</t>
  </si>
  <si>
    <t>FACPrefijoFactura</t>
  </si>
  <si>
    <t>FACFacturaAnioEmision</t>
  </si>
  <si>
    <t>FACFacturaMesEmision</t>
  </si>
  <si>
    <t>IPSValorFactura</t>
  </si>
  <si>
    <t>IPSFechaEmisionFactura</t>
  </si>
  <si>
    <t>IPSFechaPresentacionFactura</t>
  </si>
  <si>
    <t>IPSSaldoFactura</t>
  </si>
  <si>
    <t>HOSPITAL SUSANA LOPEZ DE VALENCIA</t>
  </si>
  <si>
    <t>SL</t>
  </si>
  <si>
    <t>2022</t>
  </si>
  <si>
    <t>10</t>
  </si>
  <si>
    <t>AC</t>
  </si>
  <si>
    <t>2020</t>
  </si>
  <si>
    <t>2</t>
  </si>
  <si>
    <t>2021</t>
  </si>
  <si>
    <t>5</t>
  </si>
  <si>
    <t>4</t>
  </si>
  <si>
    <t>9</t>
  </si>
  <si>
    <t>3</t>
  </si>
  <si>
    <t>11</t>
  </si>
  <si>
    <t>7</t>
  </si>
  <si>
    <t>8</t>
  </si>
  <si>
    <t>6</t>
  </si>
  <si>
    <t>UMI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</si>
</sst>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 #,##0.00_-;\-&quot;$&quot;\ * #,##0.00_-;_-&quot;$&quot;\ * &quot;-&quot;??_-;_-@_-"/>
    <numFmt numFmtId="165" formatCode="d/mm/yyyy;@"/>
    <numFmt numFmtId="166" formatCode="&quot;$&quot;\ #,##0.00"/>
    <numFmt numFmtId="167" formatCode="_(* #,##0.00_);_(* \(#,##0.00\);_(* &quot;-&quot;??_);_(@_)"/>
  </numFmts>
  <fonts count="15">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8"/>
      <name val="Arial"/>
      <family val="2"/>
    </font>
    <font>
      <sz val="8"/>
      <name val="Arial"/>
      <family val="2"/>
    </font>
    <font>
      <sz val="11"/>
      <name val="Calibri"/>
      <family val="2"/>
      <scheme val="minor"/>
    </font>
    <font>
      <sz val="10"/>
      <name val="Arial"/>
      <family val="2"/>
    </font>
    <font>
      <sz val="9"/>
      <name val="Arial"/>
      <family val="2"/>
    </font>
    <font>
      <b/>
      <sz val="8"/>
      <color theme="1"/>
      <name val="Tahoma"/>
      <family val="2"/>
    </font>
    <font>
      <b/>
      <sz val="8"/>
      <name val="Tahoma"/>
      <family val="2"/>
    </font>
    <font>
      <b/>
      <sz val="9"/>
      <color theme="1"/>
      <name val="Calibri"/>
      <family val="2"/>
      <scheme val="minor"/>
    </font>
    <font>
      <sz val="8"/>
      <name val="Tahoma"/>
      <family val="2"/>
    </font>
    <font>
      <sz val="8"/>
      <color theme="1"/>
      <name val="Tahoma"/>
      <family val="2"/>
    </font>
    <font>
      <b/>
      <sz val="11"/>
      <color rgb="FF000000"/>
      <name val="Calibri"/>
      <family val="2"/>
    </font>
  </fonts>
  <fills count="9">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8" tint="0.39997558519241921"/>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rgb="FFF8F8FF"/>
      </patternFill>
    </fill>
  </fills>
  <borders count="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s>
  <cellStyleXfs count="5">
    <xf numFmtId="0" fontId="0" fillId="0" borderId="0"/>
    <xf numFmtId="167" fontId="1" fillId="0" borderId="0" applyFont="0" applyFill="0" applyBorder="0" applyAlignment="0" applyProtection="0"/>
    <xf numFmtId="164" fontId="1" fillId="0" borderId="0" applyFont="0" applyFill="0" applyBorder="0" applyAlignment="0" applyProtection="0"/>
    <xf numFmtId="0" fontId="3" fillId="0" borderId="0"/>
    <xf numFmtId="0" fontId="7" fillId="0" borderId="0"/>
  </cellStyleXfs>
  <cellXfs count="75">
    <xf numFmtId="0" fontId="0" fillId="0" borderId="0" xfId="0"/>
    <xf numFmtId="0" fontId="2" fillId="0" borderId="0" xfId="0" applyFont="1"/>
    <xf numFmtId="165" fontId="0" fillId="0" borderId="0" xfId="0" applyNumberFormat="1"/>
    <xf numFmtId="166" fontId="0" fillId="0" borderId="0" xfId="0" applyNumberFormat="1"/>
    <xf numFmtId="14" fontId="0" fillId="0" borderId="0" xfId="0" applyNumberFormat="1"/>
    <xf numFmtId="0" fontId="4" fillId="2" borderId="4" xfId="3" applyFont="1" applyFill="1" applyBorder="1" applyAlignment="1">
      <alignment horizontal="center" vertical="center" wrapText="1"/>
    </xf>
    <xf numFmtId="3" fontId="4" fillId="2" borderId="4" xfId="1" applyNumberFormat="1" applyFont="1" applyFill="1" applyBorder="1" applyAlignment="1">
      <alignment horizontal="center" vertical="center" wrapText="1"/>
    </xf>
    <xf numFmtId="14" fontId="4" fillId="2" borderId="4" xfId="3" applyNumberFormat="1" applyFont="1" applyFill="1" applyBorder="1" applyAlignment="1">
      <alignment horizontal="center" vertical="center" wrapText="1"/>
    </xf>
    <xf numFmtId="165" fontId="4" fillId="2" borderId="4" xfId="1" applyNumberFormat="1" applyFont="1" applyFill="1" applyBorder="1" applyAlignment="1">
      <alignment horizontal="center" vertical="center" wrapText="1"/>
    </xf>
    <xf numFmtId="166" fontId="4" fillId="2" borderId="4" xfId="3" applyNumberFormat="1" applyFont="1" applyFill="1" applyBorder="1" applyAlignment="1">
      <alignment horizontal="center" vertical="center" wrapText="1"/>
    </xf>
    <xf numFmtId="166" fontId="4" fillId="2" borderId="4" xfId="1" applyNumberFormat="1" applyFont="1" applyFill="1" applyBorder="1" applyAlignment="1">
      <alignment horizontal="center" vertical="center" wrapText="1"/>
    </xf>
    <xf numFmtId="166" fontId="4" fillId="3" borderId="4" xfId="1" applyNumberFormat="1" applyFont="1" applyFill="1" applyBorder="1" applyAlignment="1">
      <alignment horizontal="center" vertical="center" wrapText="1"/>
    </xf>
    <xf numFmtId="0" fontId="4" fillId="4" borderId="4" xfId="3" applyFont="1" applyFill="1" applyBorder="1" applyAlignment="1">
      <alignment horizontal="center" vertical="center" wrapText="1"/>
    </xf>
    <xf numFmtId="3" fontId="4" fillId="4" borderId="4" xfId="3" applyNumberFormat="1" applyFont="1" applyFill="1" applyBorder="1" applyAlignment="1">
      <alignment horizontal="center" vertical="center" wrapText="1"/>
    </xf>
    <xf numFmtId="3" fontId="4" fillId="4" borderId="4" xfId="1" applyNumberFormat="1" applyFont="1" applyFill="1" applyBorder="1" applyAlignment="1">
      <alignment horizontal="center" vertical="center" wrapText="1"/>
    </xf>
    <xf numFmtId="3" fontId="4" fillId="4" borderId="5" xfId="1" applyNumberFormat="1" applyFont="1" applyFill="1" applyBorder="1" applyAlignment="1">
      <alignment horizontal="center" vertical="center" wrapText="1"/>
    </xf>
    <xf numFmtId="167" fontId="4" fillId="4" borderId="5" xfId="1" applyFont="1" applyFill="1" applyBorder="1" applyAlignment="1">
      <alignment horizontal="center" vertical="center" wrapText="1"/>
    </xf>
    <xf numFmtId="0" fontId="5" fillId="0" borderId="5" xfId="0" applyFont="1" applyBorder="1" applyAlignment="1">
      <alignment horizontal="center"/>
    </xf>
    <xf numFmtId="0" fontId="5" fillId="0" borderId="5" xfId="0" applyFont="1" applyBorder="1"/>
    <xf numFmtId="14" fontId="5" fillId="0" borderId="5" xfId="0" applyNumberFormat="1" applyFont="1" applyBorder="1" applyAlignment="1">
      <alignment horizontal="center"/>
    </xf>
    <xf numFmtId="165" fontId="5" fillId="0" borderId="5" xfId="0" applyNumberFormat="1" applyFont="1" applyBorder="1" applyAlignment="1">
      <alignment horizontal="center"/>
    </xf>
    <xf numFmtId="166" fontId="5" fillId="0" borderId="5" xfId="0" applyNumberFormat="1" applyFont="1" applyBorder="1"/>
    <xf numFmtId="166" fontId="5" fillId="0" borderId="5" xfId="1" applyNumberFormat="1" applyFont="1" applyFill="1" applyBorder="1"/>
    <xf numFmtId="166" fontId="6" fillId="0" borderId="5" xfId="0" applyNumberFormat="1" applyFont="1" applyBorder="1"/>
    <xf numFmtId="3" fontId="5" fillId="0" borderId="5" xfId="0" applyNumberFormat="1" applyFont="1" applyBorder="1"/>
    <xf numFmtId="3" fontId="5" fillId="0" borderId="5" xfId="1" applyNumberFormat="1" applyFont="1" applyFill="1" applyBorder="1"/>
    <xf numFmtId="0" fontId="6" fillId="0" borderId="5" xfId="0" applyFont="1" applyBorder="1"/>
    <xf numFmtId="3" fontId="6" fillId="0" borderId="0" xfId="0" applyNumberFormat="1" applyFont="1"/>
    <xf numFmtId="0" fontId="6" fillId="0" borderId="0" xfId="0" applyFont="1"/>
    <xf numFmtId="166" fontId="0" fillId="0" borderId="4" xfId="0" applyNumberFormat="1" applyBorder="1"/>
    <xf numFmtId="0" fontId="0" fillId="0" borderId="4" xfId="0" applyBorder="1"/>
    <xf numFmtId="3" fontId="0" fillId="0" borderId="4" xfId="0" applyNumberFormat="1" applyBorder="1"/>
    <xf numFmtId="0" fontId="8" fillId="0" borderId="0" xfId="4" applyFont="1"/>
    <xf numFmtId="0" fontId="7" fillId="0" borderId="0" xfId="4"/>
    <xf numFmtId="0" fontId="8" fillId="0" borderId="0" xfId="4" applyFont="1" applyProtection="1">
      <protection locked="0"/>
    </xf>
    <xf numFmtId="0" fontId="7" fillId="0" borderId="0" xfId="4" applyAlignment="1" applyProtection="1">
      <alignment horizontal="left"/>
      <protection locked="0"/>
    </xf>
    <xf numFmtId="14" fontId="7" fillId="0" borderId="0" xfId="4" applyNumberFormat="1" applyAlignment="1" applyProtection="1">
      <alignment horizontal="left"/>
      <protection locked="0"/>
    </xf>
    <xf numFmtId="0" fontId="9" fillId="5" borderId="5" xfId="0" applyFont="1" applyFill="1" applyBorder="1" applyAlignment="1">
      <alignment wrapText="1"/>
    </xf>
    <xf numFmtId="14" fontId="9" fillId="5" borderId="5" xfId="0" applyNumberFormat="1" applyFont="1" applyFill="1" applyBorder="1" applyAlignment="1">
      <alignment wrapText="1"/>
    </xf>
    <xf numFmtId="164" fontId="9" fillId="5" borderId="5" xfId="2" applyFont="1" applyFill="1" applyBorder="1" applyAlignment="1">
      <alignment horizontal="center"/>
    </xf>
    <xf numFmtId="0" fontId="9" fillId="6" borderId="5" xfId="0" applyFont="1" applyFill="1" applyBorder="1" applyAlignment="1">
      <alignment wrapText="1"/>
    </xf>
    <xf numFmtId="14" fontId="9" fillId="6" borderId="5" xfId="0" applyNumberFormat="1" applyFont="1" applyFill="1" applyBorder="1" applyAlignment="1">
      <alignment wrapText="1"/>
    </xf>
    <xf numFmtId="164" fontId="10" fillId="6" borderId="5" xfId="2" applyFont="1" applyFill="1" applyBorder="1" applyAlignment="1">
      <alignment wrapText="1"/>
    </xf>
    <xf numFmtId="164" fontId="9" fillId="6" borderId="5" xfId="2" applyFont="1" applyFill="1" applyBorder="1" applyAlignment="1">
      <alignment wrapText="1"/>
    </xf>
    <xf numFmtId="0" fontId="10" fillId="6" borderId="5" xfId="0" applyFont="1" applyFill="1" applyBorder="1" applyAlignment="1">
      <alignment wrapText="1"/>
    </xf>
    <xf numFmtId="0" fontId="11" fillId="0" borderId="0" xfId="0" applyFont="1" applyAlignment="1">
      <alignment wrapText="1"/>
    </xf>
    <xf numFmtId="0" fontId="12" fillId="7" borderId="5" xfId="0" applyFont="1" applyFill="1" applyBorder="1"/>
    <xf numFmtId="14" fontId="12" fillId="0" borderId="5" xfId="0" applyNumberFormat="1" applyFont="1" applyBorder="1"/>
    <xf numFmtId="164" fontId="12" fillId="0" borderId="5" xfId="2" applyFont="1" applyFill="1" applyBorder="1" applyAlignment="1"/>
    <xf numFmtId="164" fontId="13" fillId="0" borderId="5" xfId="0" applyNumberFormat="1" applyFont="1" applyBorder="1"/>
    <xf numFmtId="0" fontId="13" fillId="0" borderId="5" xfId="0" applyFont="1" applyBorder="1"/>
    <xf numFmtId="0" fontId="12" fillId="0" borderId="5" xfId="0" applyFont="1" applyBorder="1"/>
    <xf numFmtId="14" fontId="13" fillId="0" borderId="5" xfId="0" applyNumberFormat="1" applyFont="1" applyBorder="1"/>
    <xf numFmtId="164" fontId="13" fillId="0" borderId="5" xfId="2" applyFont="1" applyBorder="1" applyAlignment="1">
      <alignment horizontal="left"/>
    </xf>
    <xf numFmtId="164" fontId="13" fillId="0" borderId="5" xfId="2" applyFont="1" applyBorder="1"/>
    <xf numFmtId="0" fontId="13" fillId="0" borderId="0" xfId="0" applyFont="1"/>
    <xf numFmtId="0" fontId="9" fillId="3" borderId="5" xfId="0" applyFont="1" applyFill="1" applyBorder="1"/>
    <xf numFmtId="14" fontId="9" fillId="3" borderId="5" xfId="0" applyNumberFormat="1" applyFont="1" applyFill="1" applyBorder="1"/>
    <xf numFmtId="164" fontId="9" fillId="3" borderId="5" xfId="2" applyFont="1" applyFill="1" applyBorder="1"/>
    <xf numFmtId="0" fontId="11" fillId="3" borderId="5" xfId="0" applyFont="1" applyFill="1" applyBorder="1"/>
    <xf numFmtId="164" fontId="0" fillId="0" borderId="0" xfId="2" applyFont="1"/>
    <xf numFmtId="0" fontId="9" fillId="0" borderId="5" xfId="0" applyFont="1" applyBorder="1"/>
    <xf numFmtId="164" fontId="13" fillId="0" borderId="0" xfId="0" applyNumberFormat="1" applyFont="1"/>
    <xf numFmtId="164" fontId="0" fillId="0" borderId="5" xfId="0" applyNumberFormat="1" applyBorder="1"/>
    <xf numFmtId="0" fontId="14" fillId="8" borderId="6" xfId="0" applyFont="1" applyFill="1" applyBorder="1"/>
    <xf numFmtId="0" fontId="0" fillId="0" borderId="0" xfId="0" applyAlignment="1">
      <alignment horizontal="right"/>
    </xf>
    <xf numFmtId="164" fontId="0" fillId="0" borderId="0" xfId="2" applyFont="1" applyAlignment="1">
      <alignment horizontal="right"/>
    </xf>
    <xf numFmtId="14" fontId="0" fillId="0" borderId="0" xfId="0" applyNumberFormat="1" applyAlignment="1">
      <alignment horizontal="center"/>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0" fillId="0" borderId="4" xfId="0" applyBorder="1" applyAlignment="1">
      <alignment horizontal="center"/>
    </xf>
  </cellXfs>
  <cellStyles count="5">
    <cellStyle name="Millares" xfId="1" builtinId="3"/>
    <cellStyle name="Moneda" xfId="2" builtinId="4"/>
    <cellStyle name="Normal" xfId="0" builtinId="0"/>
    <cellStyle name="Normal 2 2" xfId="3" xr:uid="{371816B8-C5E6-4E38-AE36-A8B1262FF2AB}"/>
    <cellStyle name="Normal 4" xfId="4" xr:uid="{4BA0BBCC-7FA4-486C-97AB-6579B40B38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55</xdr:row>
      <xdr:rowOff>107767</xdr:rowOff>
    </xdr:from>
    <xdr:to>
      <xdr:col>12</xdr:col>
      <xdr:colOff>954374</xdr:colOff>
      <xdr:row>61</xdr:row>
      <xdr:rowOff>25428</xdr:rowOff>
    </xdr:to>
    <xdr:pic>
      <xdr:nvPicPr>
        <xdr:cNvPr id="2" name="Imagen 1">
          <a:extLst>
            <a:ext uri="{FF2B5EF4-FFF2-40B4-BE49-F238E27FC236}">
              <a16:creationId xmlns:a16="http://schemas.microsoft.com/office/drawing/2014/main" id="{DCC86982-1129-4736-BEF4-36C686FD1F4D}"/>
            </a:ext>
          </a:extLst>
        </xdr:cNvPr>
        <xdr:cNvPicPr>
          <a:picLocks noChangeAspect="1"/>
        </xdr:cNvPicPr>
      </xdr:nvPicPr>
      <xdr:blipFill rotWithShape="1">
        <a:blip xmlns:r="http://schemas.openxmlformats.org/officeDocument/2006/relationships" r:embed="rId1"/>
        <a:srcRect l="3884" t="25025" r="2199" b="60474"/>
        <a:stretch/>
      </xdr:blipFill>
      <xdr:spPr>
        <a:xfrm>
          <a:off x="0" y="9242242"/>
          <a:ext cx="12227832" cy="106066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file:///D:\Perfil%20de%20Usuario\OneDrive%20-%20Mutual%20Ser%20E.P.S\PROCESO%20CONCILIACION\2022\CHOCO-%20CAUCA-VALLE%20DEL%20CAUCA\SUSANA%20LOPEZ%20DE%20VALENCIA\MAYO%202023\SIMULADOR%20DE%20CONCILIACION%20ESE%20HOSPITAL%20SUSANA%20LOPEZ%20DE%20VALENCIA.xlsb" TargetMode="External"/><Relationship Id="rId2" Type="http://schemas.microsoft.com/office/2019/04/relationships/externalLinkLongPath" Target="SIMULADOR%20DE%20CONCILIACION%20ESE%20HOSPITAL%20SUSANA%20LOPEZ%20DE%20VALENCIA.xlsb?E85D9DC5" TargetMode="External"/><Relationship Id="rId1" Type="http://schemas.openxmlformats.org/officeDocument/2006/relationships/externalLinkPath" Target="file:///\\E85D9DC5\SIMULADOR%20DE%20CONCILIACION%20ESE%20HOSPITAL%20SUSANA%20LOPEZ%20DE%20VALENCIA.xlsb"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D:\Perfil%20de%20Usuario\OneDrive%20-%20Mutual%20Ser%20E.P.S\PROCESO%20CONCILIACION\2022\CHOCO-%20CAUCA-VALLE%20DEL%20CAUCA\SUSANA%20LOPEZ%20DE%20VALENCIA\MAYO%202023\CARTERA%20DEPURADA%20ESE%20HOSPITAL%20SUSANA%20LOPEZ%20DE%20VALENCIA.xlsx" TargetMode="External"/><Relationship Id="rId2" Type="http://schemas.microsoft.com/office/2019/04/relationships/externalLinkLongPath" Target="CARTERA%20DEPURADA%20ESE%20HOSPITAL%20SUSANA%20LOPEZ%20DE%20VALENCIA.xlsx?E85D9DC5" TargetMode="External"/><Relationship Id="rId1" Type="http://schemas.openxmlformats.org/officeDocument/2006/relationships/externalLinkPath" Target="file:///\\E85D9DC5\CARTERA%20DEPURADA%20ESE%20HOSPITAL%20SUSANA%20LOPEZ%20DE%20VAL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ERRF"/>
      <sheetName val="DEPURADO"/>
      <sheetName val="FOR.AUD"/>
      <sheetName val="ACTA ANA"/>
      <sheetName val="FORMATO AIFT010"/>
      <sheetName val="030"/>
      <sheetName val="ACTA INA (LC)"/>
      <sheetName val="ACTA INA (C)"/>
      <sheetName val="ACTA REU"/>
    </sheetNames>
    <sheetDataSet>
      <sheetData sheetId="0"/>
      <sheetData sheetId="1">
        <row r="3">
          <cell r="A3">
            <v>194538</v>
          </cell>
          <cell r="B3">
            <v>194538</v>
          </cell>
          <cell r="C3">
            <v>43874</v>
          </cell>
          <cell r="D3">
            <v>44075</v>
          </cell>
          <cell r="F3">
            <v>3225315</v>
          </cell>
          <cell r="G3" t="str">
            <v>NO RADICADA</v>
          </cell>
          <cell r="H3">
            <v>3225315</v>
          </cell>
          <cell r="I3">
            <v>0</v>
          </cell>
          <cell r="R3">
            <v>0</v>
          </cell>
        </row>
        <row r="4">
          <cell r="A4">
            <v>2202996</v>
          </cell>
          <cell r="B4">
            <v>2202996</v>
          </cell>
          <cell r="C4">
            <v>43875</v>
          </cell>
          <cell r="D4">
            <v>44075</v>
          </cell>
          <cell r="F4">
            <v>149845</v>
          </cell>
          <cell r="G4" t="str">
            <v>NO RADICADA</v>
          </cell>
          <cell r="H4">
            <v>149845</v>
          </cell>
          <cell r="I4">
            <v>0</v>
          </cell>
          <cell r="R4">
            <v>0</v>
          </cell>
        </row>
        <row r="5">
          <cell r="A5">
            <v>2204847</v>
          </cell>
          <cell r="B5">
            <v>2204847</v>
          </cell>
          <cell r="C5">
            <v>43882</v>
          </cell>
          <cell r="D5">
            <v>44075</v>
          </cell>
          <cell r="F5">
            <v>4624716</v>
          </cell>
          <cell r="G5" t="str">
            <v>NO RADICADA</v>
          </cell>
          <cell r="H5">
            <v>4624716</v>
          </cell>
          <cell r="I5">
            <v>0</v>
          </cell>
          <cell r="R5">
            <v>0</v>
          </cell>
        </row>
        <row r="6">
          <cell r="A6">
            <v>2206647</v>
          </cell>
          <cell r="B6">
            <v>2206647</v>
          </cell>
          <cell r="C6">
            <v>43889</v>
          </cell>
          <cell r="D6">
            <v>44075</v>
          </cell>
          <cell r="F6">
            <v>2151815</v>
          </cell>
          <cell r="G6" t="str">
            <v>NO RADICADA</v>
          </cell>
          <cell r="H6">
            <v>2151815</v>
          </cell>
          <cell r="I6">
            <v>0</v>
          </cell>
          <cell r="R6">
            <v>0</v>
          </cell>
        </row>
        <row r="7">
          <cell r="A7">
            <v>5240</v>
          </cell>
          <cell r="B7">
            <v>5240</v>
          </cell>
          <cell r="C7">
            <v>44118</v>
          </cell>
          <cell r="D7">
            <v>44147</v>
          </cell>
          <cell r="F7">
            <v>80832</v>
          </cell>
          <cell r="G7" t="str">
            <v>NO RADICADA</v>
          </cell>
          <cell r="H7">
            <v>80832</v>
          </cell>
          <cell r="I7">
            <v>0</v>
          </cell>
          <cell r="R7">
            <v>0</v>
          </cell>
        </row>
        <row r="8">
          <cell r="A8">
            <v>41917</v>
          </cell>
          <cell r="B8">
            <v>41917</v>
          </cell>
          <cell r="C8">
            <v>44294</v>
          </cell>
          <cell r="D8">
            <v>44341</v>
          </cell>
          <cell r="F8">
            <v>2603500</v>
          </cell>
          <cell r="G8" t="str">
            <v>NO RADICADA</v>
          </cell>
          <cell r="H8">
            <v>2603500</v>
          </cell>
          <cell r="I8">
            <v>0</v>
          </cell>
          <cell r="R8">
            <v>0</v>
          </cell>
        </row>
        <row r="9">
          <cell r="A9">
            <v>45146</v>
          </cell>
          <cell r="B9">
            <v>45146</v>
          </cell>
          <cell r="C9">
            <v>44308</v>
          </cell>
          <cell r="D9">
            <v>44341</v>
          </cell>
          <cell r="F9">
            <v>6842</v>
          </cell>
          <cell r="G9" t="str">
            <v>NO RADICADA</v>
          </cell>
          <cell r="H9">
            <v>6842</v>
          </cell>
          <cell r="I9">
            <v>0</v>
          </cell>
          <cell r="R9">
            <v>0</v>
          </cell>
        </row>
        <row r="10">
          <cell r="A10">
            <v>47057</v>
          </cell>
          <cell r="B10">
            <v>47057</v>
          </cell>
          <cell r="C10">
            <v>44316</v>
          </cell>
          <cell r="D10">
            <v>44341</v>
          </cell>
          <cell r="F10">
            <v>123498</v>
          </cell>
          <cell r="G10" t="str">
            <v>CANCELADA</v>
          </cell>
          <cell r="H10">
            <v>0</v>
          </cell>
          <cell r="I10">
            <v>0</v>
          </cell>
          <cell r="R10">
            <v>123498</v>
          </cell>
        </row>
        <row r="11">
          <cell r="A11">
            <v>52060</v>
          </cell>
          <cell r="B11">
            <v>52060</v>
          </cell>
          <cell r="C11">
            <v>44344</v>
          </cell>
          <cell r="D11">
            <v>44367</v>
          </cell>
          <cell r="F11">
            <v>551296</v>
          </cell>
          <cell r="G11" t="str">
            <v>NO RADICADA</v>
          </cell>
          <cell r="H11">
            <v>551296</v>
          </cell>
          <cell r="I11">
            <v>0</v>
          </cell>
          <cell r="R11">
            <v>0</v>
          </cell>
        </row>
        <row r="12">
          <cell r="A12">
            <v>57347</v>
          </cell>
          <cell r="B12">
            <v>57347</v>
          </cell>
          <cell r="C12">
            <v>44372</v>
          </cell>
          <cell r="D12">
            <v>44390</v>
          </cell>
          <cell r="F12">
            <v>300495</v>
          </cell>
          <cell r="G12" t="str">
            <v>NO RADICADA</v>
          </cell>
          <cell r="H12">
            <v>300495</v>
          </cell>
          <cell r="I12">
            <v>0</v>
          </cell>
          <cell r="R12">
            <v>0</v>
          </cell>
        </row>
        <row r="13">
          <cell r="A13">
            <v>100249</v>
          </cell>
          <cell r="B13">
            <v>100249</v>
          </cell>
          <cell r="C13">
            <v>44580</v>
          </cell>
          <cell r="D13">
            <v>44973</v>
          </cell>
          <cell r="F13">
            <v>29673174</v>
          </cell>
          <cell r="G13" t="str">
            <v>EN REVISION</v>
          </cell>
          <cell r="H13">
            <v>0</v>
          </cell>
          <cell r="I13">
            <v>29673174</v>
          </cell>
          <cell r="R13">
            <v>0</v>
          </cell>
        </row>
        <row r="14">
          <cell r="A14">
            <v>128764</v>
          </cell>
          <cell r="B14">
            <v>128764</v>
          </cell>
          <cell r="C14">
            <v>44703</v>
          </cell>
          <cell r="D14">
            <v>44916</v>
          </cell>
          <cell r="F14">
            <v>46129</v>
          </cell>
          <cell r="G14" t="str">
            <v>CANCELADA</v>
          </cell>
          <cell r="H14">
            <v>0</v>
          </cell>
          <cell r="I14">
            <v>0</v>
          </cell>
          <cell r="R14">
            <v>46129</v>
          </cell>
        </row>
        <row r="15">
          <cell r="A15">
            <v>165325</v>
          </cell>
          <cell r="B15">
            <v>165325</v>
          </cell>
          <cell r="C15">
            <v>44854</v>
          </cell>
          <cell r="D15">
            <v>44882</v>
          </cell>
          <cell r="F15">
            <v>54000</v>
          </cell>
          <cell r="G15" t="str">
            <v>SALDO A FAVOR DEL PRESTADOR</v>
          </cell>
          <cell r="H15">
            <v>0</v>
          </cell>
          <cell r="I15">
            <v>0</v>
          </cell>
          <cell r="R15">
            <v>0</v>
          </cell>
        </row>
        <row r="16">
          <cell r="A16">
            <v>168998</v>
          </cell>
          <cell r="B16">
            <v>168998</v>
          </cell>
          <cell r="C16">
            <v>44869</v>
          </cell>
          <cell r="D16">
            <v>44916</v>
          </cell>
          <cell r="F16">
            <v>57800</v>
          </cell>
          <cell r="G16" t="str">
            <v>SALDO A FAVOR DEL PRESTADOR</v>
          </cell>
          <cell r="H16">
            <v>0</v>
          </cell>
          <cell r="I16">
            <v>0</v>
          </cell>
          <cell r="R16">
            <v>0</v>
          </cell>
        </row>
        <row r="17">
          <cell r="A17">
            <v>170006</v>
          </cell>
          <cell r="B17">
            <v>170006</v>
          </cell>
          <cell r="C17">
            <v>44875</v>
          </cell>
          <cell r="D17">
            <v>44964</v>
          </cell>
          <cell r="F17">
            <v>1813819</v>
          </cell>
          <cell r="G17" t="str">
            <v>EN REVISION</v>
          </cell>
          <cell r="H17">
            <v>0</v>
          </cell>
          <cell r="I17">
            <v>1813819</v>
          </cell>
          <cell r="R17">
            <v>0</v>
          </cell>
        </row>
        <row r="18">
          <cell r="A18">
            <v>170520</v>
          </cell>
          <cell r="B18">
            <v>170520</v>
          </cell>
          <cell r="C18">
            <v>44876</v>
          </cell>
          <cell r="D18">
            <v>44916</v>
          </cell>
          <cell r="F18">
            <v>28900</v>
          </cell>
          <cell r="G18" t="str">
            <v>SALDO A FAVOR DEL PRESTADOR</v>
          </cell>
          <cell r="H18">
            <v>0</v>
          </cell>
          <cell r="I18">
            <v>0</v>
          </cell>
          <cell r="R18">
            <v>0</v>
          </cell>
        </row>
        <row r="19">
          <cell r="A19">
            <v>171334</v>
          </cell>
          <cell r="B19">
            <v>171334</v>
          </cell>
          <cell r="C19">
            <v>44882</v>
          </cell>
          <cell r="D19">
            <v>44964</v>
          </cell>
          <cell r="F19">
            <v>755977</v>
          </cell>
          <cell r="G19" t="str">
            <v>EN REVISION</v>
          </cell>
          <cell r="H19">
            <v>0</v>
          </cell>
          <cell r="I19">
            <v>755977</v>
          </cell>
          <cell r="R19">
            <v>0</v>
          </cell>
        </row>
        <row r="20">
          <cell r="A20">
            <v>179952</v>
          </cell>
          <cell r="B20">
            <v>179952</v>
          </cell>
          <cell r="C20">
            <v>44916</v>
          </cell>
          <cell r="D20">
            <v>44977</v>
          </cell>
          <cell r="F20">
            <v>65600</v>
          </cell>
          <cell r="G20" t="str">
            <v>CANCELADA Y SALDO A FAVOR DEL PRESTADOR</v>
          </cell>
          <cell r="H20">
            <v>0</v>
          </cell>
          <cell r="I20">
            <v>0</v>
          </cell>
          <cell r="R20">
            <v>45920</v>
          </cell>
        </row>
        <row r="21">
          <cell r="A21">
            <v>180755</v>
          </cell>
          <cell r="B21">
            <v>180755</v>
          </cell>
          <cell r="C21">
            <v>44917</v>
          </cell>
          <cell r="D21">
            <v>44973</v>
          </cell>
          <cell r="F21">
            <v>65600</v>
          </cell>
          <cell r="G21" t="str">
            <v>CANCELADA Y SALDO A FAVOR DEL PRESTADOR</v>
          </cell>
          <cell r="H21">
            <v>0</v>
          </cell>
          <cell r="I21">
            <v>0</v>
          </cell>
          <cell r="R21">
            <v>45920</v>
          </cell>
        </row>
        <row r="22">
          <cell r="A22">
            <v>182277</v>
          </cell>
          <cell r="B22">
            <v>182277</v>
          </cell>
          <cell r="C22">
            <v>44924</v>
          </cell>
          <cell r="D22">
            <v>44979</v>
          </cell>
          <cell r="F22">
            <v>7100502</v>
          </cell>
          <cell r="G22" t="str">
            <v>EN REVISION</v>
          </cell>
          <cell r="H22">
            <v>0</v>
          </cell>
          <cell r="I22">
            <v>7100502</v>
          </cell>
          <cell r="R22">
            <v>0</v>
          </cell>
        </row>
        <row r="23">
          <cell r="A23">
            <v>185224</v>
          </cell>
          <cell r="B23">
            <v>185224</v>
          </cell>
          <cell r="C23">
            <v>44942</v>
          </cell>
          <cell r="D23">
            <v>44973</v>
          </cell>
          <cell r="F23">
            <v>266800</v>
          </cell>
          <cell r="G23" t="str">
            <v>SALDO A FAVOR DEL PRESTADOR</v>
          </cell>
          <cell r="H23">
            <v>0</v>
          </cell>
          <cell r="I23">
            <v>0</v>
          </cell>
          <cell r="R23">
            <v>0</v>
          </cell>
        </row>
        <row r="24">
          <cell r="A24">
            <v>188280</v>
          </cell>
          <cell r="B24">
            <v>188280</v>
          </cell>
          <cell r="C24">
            <v>44953</v>
          </cell>
          <cell r="D24">
            <v>44973</v>
          </cell>
          <cell r="F24">
            <v>44500</v>
          </cell>
          <cell r="G24" t="str">
            <v>SALDO A FAVOR DEL PRESTADOR</v>
          </cell>
          <cell r="H24">
            <v>0</v>
          </cell>
          <cell r="I24">
            <v>0</v>
          </cell>
          <cell r="R24">
            <v>0</v>
          </cell>
        </row>
        <row r="25">
          <cell r="A25">
            <v>188316</v>
          </cell>
          <cell r="B25">
            <v>188316</v>
          </cell>
          <cell r="C25">
            <v>44953</v>
          </cell>
          <cell r="D25">
            <v>44972</v>
          </cell>
          <cell r="F25">
            <v>424000</v>
          </cell>
          <cell r="G25" t="str">
            <v>CANCELADA Y SALDO A FAVOR DEL PRESTADOR</v>
          </cell>
          <cell r="H25">
            <v>0</v>
          </cell>
          <cell r="I25">
            <v>0</v>
          </cell>
          <cell r="R25">
            <v>296800</v>
          </cell>
        </row>
        <row r="26">
          <cell r="A26">
            <v>193306</v>
          </cell>
          <cell r="B26">
            <v>193306</v>
          </cell>
          <cell r="C26">
            <v>44973</v>
          </cell>
          <cell r="D26">
            <v>45033</v>
          </cell>
          <cell r="F26">
            <v>575800</v>
          </cell>
          <cell r="G26" t="str">
            <v>EN REVISION</v>
          </cell>
          <cell r="H26">
            <v>0</v>
          </cell>
          <cell r="I26">
            <v>575800</v>
          </cell>
          <cell r="R26">
            <v>0</v>
          </cell>
        </row>
        <row r="27">
          <cell r="A27">
            <v>194507</v>
          </cell>
          <cell r="B27">
            <v>194507</v>
          </cell>
          <cell r="C27">
            <v>44979</v>
          </cell>
          <cell r="D27">
            <v>45002</v>
          </cell>
          <cell r="F27">
            <v>20383785</v>
          </cell>
          <cell r="G27" t="str">
            <v>EN REVISION</v>
          </cell>
          <cell r="H27">
            <v>0</v>
          </cell>
          <cell r="I27">
            <v>20383785</v>
          </cell>
          <cell r="R27">
            <v>0</v>
          </cell>
        </row>
        <row r="28">
          <cell r="A28">
            <v>98020</v>
          </cell>
          <cell r="B28">
            <v>98020</v>
          </cell>
          <cell r="C28">
            <v>44567.11136574074</v>
          </cell>
          <cell r="F28">
            <v>6818189</v>
          </cell>
          <cell r="G28" t="str">
            <v>NO RADICADA</v>
          </cell>
          <cell r="H28">
            <v>6818189</v>
          </cell>
          <cell r="I28">
            <v>0</v>
          </cell>
          <cell r="R28">
            <v>0</v>
          </cell>
        </row>
        <row r="29">
          <cell r="A29">
            <v>196386</v>
          </cell>
          <cell r="B29">
            <v>196386</v>
          </cell>
          <cell r="C29">
            <v>44985.383599537039</v>
          </cell>
          <cell r="F29">
            <v>2589227</v>
          </cell>
          <cell r="G29" t="str">
            <v>EN REVISION</v>
          </cell>
          <cell r="H29">
            <v>0</v>
          </cell>
          <cell r="I29">
            <v>2589227</v>
          </cell>
          <cell r="R29">
            <v>0</v>
          </cell>
        </row>
        <row r="30">
          <cell r="A30">
            <v>197051</v>
          </cell>
          <cell r="B30">
            <v>197051</v>
          </cell>
          <cell r="C30">
            <v>44987.167673611111</v>
          </cell>
          <cell r="F30">
            <v>87700</v>
          </cell>
          <cell r="G30" t="str">
            <v>NO RADICADA</v>
          </cell>
          <cell r="H30">
            <v>87700</v>
          </cell>
          <cell r="I30">
            <v>0</v>
          </cell>
          <cell r="R30">
            <v>0</v>
          </cell>
        </row>
        <row r="31">
          <cell r="A31">
            <v>199482</v>
          </cell>
          <cell r="B31">
            <v>199482</v>
          </cell>
          <cell r="C31">
            <v>44999.24322916667</v>
          </cell>
          <cell r="F31">
            <v>719177</v>
          </cell>
          <cell r="G31" t="str">
            <v>NO RADICADA</v>
          </cell>
          <cell r="H31">
            <v>719177</v>
          </cell>
          <cell r="I31">
            <v>0</v>
          </cell>
          <cell r="R31">
            <v>0</v>
          </cell>
        </row>
        <row r="32">
          <cell r="A32">
            <v>202343</v>
          </cell>
          <cell r="B32">
            <v>202343</v>
          </cell>
          <cell r="C32">
            <v>45008.165972222225</v>
          </cell>
          <cell r="F32">
            <v>533059</v>
          </cell>
          <cell r="G32" t="str">
            <v>NO RADICADA</v>
          </cell>
          <cell r="H32">
            <v>533059</v>
          </cell>
          <cell r="I32">
            <v>0</v>
          </cell>
          <cell r="R32">
            <v>0</v>
          </cell>
        </row>
        <row r="33">
          <cell r="A33">
            <v>202738</v>
          </cell>
          <cell r="B33">
            <v>202738</v>
          </cell>
          <cell r="C33">
            <v>45010.527349537035</v>
          </cell>
          <cell r="F33">
            <v>87700</v>
          </cell>
          <cell r="G33" t="str">
            <v>NO RADICADA</v>
          </cell>
          <cell r="H33">
            <v>87700</v>
          </cell>
          <cell r="I33">
            <v>0</v>
          </cell>
          <cell r="R33">
            <v>0</v>
          </cell>
        </row>
        <row r="34">
          <cell r="A34">
            <v>207114</v>
          </cell>
          <cell r="B34">
            <v>207114</v>
          </cell>
          <cell r="C34">
            <v>45028.47997685185</v>
          </cell>
          <cell r="F34">
            <v>3144905</v>
          </cell>
          <cell r="G34" t="str">
            <v>NO RADICADA</v>
          </cell>
          <cell r="H34">
            <v>3144905</v>
          </cell>
          <cell r="I34">
            <v>0</v>
          </cell>
          <cell r="R34">
            <v>0</v>
          </cell>
        </row>
        <row r="35">
          <cell r="A35">
            <v>209457</v>
          </cell>
          <cell r="B35">
            <v>209457</v>
          </cell>
          <cell r="C35">
            <v>45035.411874999998</v>
          </cell>
          <cell r="F35">
            <v>404727</v>
          </cell>
          <cell r="G35" t="str">
            <v>NO RADICADA</v>
          </cell>
          <cell r="H35">
            <v>404727</v>
          </cell>
          <cell r="I35">
            <v>0</v>
          </cell>
          <cell r="R35">
            <v>0</v>
          </cell>
        </row>
        <row r="36">
          <cell r="A36">
            <v>119672</v>
          </cell>
          <cell r="B36">
            <v>119672</v>
          </cell>
          <cell r="C36">
            <v>44664.091238425928</v>
          </cell>
          <cell r="F36">
            <v>144300</v>
          </cell>
          <cell r="G36" t="str">
            <v>NO RADICADA</v>
          </cell>
          <cell r="H36">
            <v>144300</v>
          </cell>
          <cell r="I36">
            <v>0</v>
          </cell>
          <cell r="R36">
            <v>0</v>
          </cell>
        </row>
      </sheetData>
      <sheetData sheetId="2"/>
      <sheetData sheetId="3">
        <row r="6">
          <cell r="H6" t="str">
            <v>ESE HOSPITAL SUSANA LOPEZ DE VALENCIA</v>
          </cell>
        </row>
        <row r="9">
          <cell r="C9" t="str">
            <v>LUISA MATUTE ROMERO</v>
          </cell>
          <cell r="H9" t="str">
            <v>JEFERSON BERMUDEZ GONZALEZ</v>
          </cell>
        </row>
        <row r="16">
          <cell r="F16">
            <v>45016</v>
          </cell>
        </row>
        <row r="107">
          <cell r="F107">
            <v>45050</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ERRF"/>
      <sheetName val="CARTERA DEPURADA"/>
      <sheetName val="030 A DIC 2022"/>
    </sheetNames>
    <sheetDataSet>
      <sheetData sheetId="0">
        <row r="1">
          <cell r="G1">
            <v>1</v>
          </cell>
          <cell r="H1">
            <v>2</v>
          </cell>
          <cell r="I1">
            <v>3</v>
          </cell>
          <cell r="J1">
            <v>4</v>
          </cell>
          <cell r="K1">
            <v>5</v>
          </cell>
          <cell r="L1">
            <v>6</v>
          </cell>
          <cell r="M1">
            <v>7</v>
          </cell>
          <cell r="N1">
            <v>8</v>
          </cell>
          <cell r="O1">
            <v>9</v>
          </cell>
          <cell r="P1">
            <v>10</v>
          </cell>
          <cell r="Q1">
            <v>11</v>
          </cell>
          <cell r="R1">
            <v>12</v>
          </cell>
          <cell r="S1">
            <v>13</v>
          </cell>
          <cell r="T1">
            <v>14</v>
          </cell>
          <cell r="U1">
            <v>15</v>
          </cell>
          <cell r="V1">
            <v>16</v>
          </cell>
          <cell r="W1">
            <v>17</v>
          </cell>
          <cell r="X1">
            <v>18</v>
          </cell>
          <cell r="Y1">
            <v>19</v>
          </cell>
          <cell r="Z1">
            <v>20</v>
          </cell>
          <cell r="AA1">
            <v>21</v>
          </cell>
          <cell r="AB1">
            <v>22</v>
          </cell>
          <cell r="AC1">
            <v>23</v>
          </cell>
          <cell r="AD1">
            <v>24</v>
          </cell>
          <cell r="AE1">
            <v>25</v>
          </cell>
          <cell r="AF1">
            <v>26</v>
          </cell>
          <cell r="AG1">
            <v>27</v>
          </cell>
          <cell r="AH1">
            <v>28</v>
          </cell>
          <cell r="AI1">
            <v>29</v>
          </cell>
          <cell r="AJ1">
            <v>30</v>
          </cell>
          <cell r="AK1">
            <v>31</v>
          </cell>
          <cell r="AL1">
            <v>32</v>
          </cell>
          <cell r="AM1">
            <v>33</v>
          </cell>
          <cell r="AN1">
            <v>34</v>
          </cell>
          <cell r="AO1">
            <v>35</v>
          </cell>
          <cell r="AP1">
            <v>36</v>
          </cell>
          <cell r="AQ1">
            <v>37</v>
          </cell>
          <cell r="AR1">
            <v>38</v>
          </cell>
          <cell r="AS1">
            <v>39</v>
          </cell>
          <cell r="AT1">
            <v>40</v>
          </cell>
          <cell r="AU1">
            <v>41</v>
          </cell>
          <cell r="AV1">
            <v>42</v>
          </cell>
          <cell r="AW1">
            <v>43</v>
          </cell>
          <cell r="AX1">
            <v>44</v>
          </cell>
          <cell r="AY1">
            <v>45</v>
          </cell>
          <cell r="AZ1">
            <v>46</v>
          </cell>
        </row>
        <row r="2">
          <cell r="G2" t="str">
            <v>facturanumerica</v>
          </cell>
          <cell r="H2" t="str">
            <v>imputable</v>
          </cell>
          <cell r="I2" t="str">
            <v>contrato</v>
          </cell>
          <cell r="J2" t="str">
            <v>regimen</v>
          </cell>
          <cell r="K2" t="str">
            <v>docafiliado</v>
          </cell>
          <cell r="L2" t="str">
            <v>estado</v>
          </cell>
          <cell r="M2" t="str">
            <v>status</v>
          </cell>
          <cell r="N2" t="str">
            <v>anno</v>
          </cell>
          <cell r="O2" t="str">
            <v>periodo</v>
          </cell>
          <cell r="P2" t="str">
            <v>fechaservicio</v>
          </cell>
          <cell r="Q2" t="str">
            <v>fechafactura</v>
          </cell>
          <cell r="R2" t="str">
            <v>fecharadicado</v>
          </cell>
          <cell r="S2" t="str">
            <v>bruto</v>
          </cell>
          <cell r="T2" t="str">
            <v>retencion</v>
          </cell>
          <cell r="U2" t="str">
            <v>copago</v>
          </cell>
          <cell r="V2" t="str">
            <v>neto</v>
          </cell>
          <cell r="W2" t="str">
            <v>totalproveedor</v>
          </cell>
          <cell r="X2" t="str">
            <v>vlrglosaleg</v>
          </cell>
          <cell r="Y2" t="str">
            <v>vlrglosanoleg</v>
          </cell>
          <cell r="Z2" t="str">
            <v>obs_glosanoleg</v>
          </cell>
          <cell r="AA2" t="str">
            <v>observacion</v>
          </cell>
          <cell r="AB2" t="str">
            <v>vlrfl</v>
          </cell>
          <cell r="AC2" t="str">
            <v>vlrfn</v>
          </cell>
          <cell r="AD2" t="str">
            <v>vlr_pago</v>
          </cell>
          <cell r="AE2" t="str">
            <v>fechacontabilidad</v>
          </cell>
          <cell r="AF2" t="str">
            <v>clasedocfactura</v>
          </cell>
          <cell r="AG2" t="str">
            <v>tipodocfactura</v>
          </cell>
          <cell r="AH2" t="str">
            <v>estadosofsin</v>
          </cell>
          <cell r="AI2" t="str">
            <v>comentariocorto</v>
          </cell>
          <cell r="AJ2" t="str">
            <v>vlrbrutofactura</v>
          </cell>
          <cell r="AK2" t="str">
            <v>vlrneto</v>
          </cell>
          <cell r="AL2" t="str">
            <v>vlrretefuente</v>
          </cell>
          <cell r="AM2" t="str">
            <v>vlriva</v>
          </cell>
          <cell r="AN2" t="str">
            <v>vlrtimbre</v>
          </cell>
          <cell r="AO2" t="str">
            <v>vlrica</v>
          </cell>
          <cell r="AP2" t="str">
            <v>vlrreteiva</v>
          </cell>
          <cell r="AQ2" t="str">
            <v>saldofactura</v>
          </cell>
          <cell r="AR2" t="str">
            <v>vlrpagosofsinpagaduria</v>
          </cell>
          <cell r="AS2" t="str">
            <v>girodirecto</v>
          </cell>
          <cell r="AT2" t="str">
            <v>otros_pagos</v>
          </cell>
          <cell r="AU2" t="str">
            <v>otros_descuentos</v>
          </cell>
          <cell r="AV2" t="str">
            <v>observaciones_pago</v>
          </cell>
          <cell r="AW2" t="str">
            <v>consecutivo</v>
          </cell>
          <cell r="AX2" t="str">
            <v>comprobantes_girodirecto</v>
          </cell>
          <cell r="AY2" t="str">
            <v>comprobantes_otrospagos</v>
          </cell>
          <cell r="AZ2" t="str">
            <v>comprobantes_tesoreria</v>
          </cell>
        </row>
        <row r="3">
          <cell r="G3">
            <v>63458</v>
          </cell>
          <cell r="H3" t="str">
            <v>ADMINISTRADORA</v>
          </cell>
          <cell r="I3">
            <v>39</v>
          </cell>
          <cell r="J3" t="str">
            <v>SUBSIDIADO PLENO</v>
          </cell>
          <cell r="K3" t="str">
            <v>RC-1029607123</v>
          </cell>
          <cell r="L3" t="str">
            <v>A</v>
          </cell>
          <cell r="M3" t="str">
            <v>FACTURA PENDIENTE POR AUDITORIA</v>
          </cell>
          <cell r="N3">
            <v>0</v>
          </cell>
          <cell r="O3">
            <v>19</v>
          </cell>
          <cell r="P3">
            <v>44372</v>
          </cell>
          <cell r="Q3">
            <v>44404</v>
          </cell>
          <cell r="R3">
            <v>44622</v>
          </cell>
          <cell r="S3">
            <v>0</v>
          </cell>
          <cell r="T3">
            <v>0</v>
          </cell>
          <cell r="U3">
            <v>0</v>
          </cell>
          <cell r="V3">
            <v>0</v>
          </cell>
          <cell r="W3">
            <v>80800</v>
          </cell>
          <cell r="X3">
            <v>0</v>
          </cell>
          <cell r="Y3">
            <v>0</v>
          </cell>
          <cell r="Z3" t="str">
            <v>NA</v>
          </cell>
          <cell r="AA3" t="str">
            <v>NA</v>
          </cell>
          <cell r="AB3">
            <v>0</v>
          </cell>
          <cell r="AC3">
            <v>0</v>
          </cell>
          <cell r="AD3">
            <v>0</v>
          </cell>
          <cell r="AR3">
            <v>0</v>
          </cell>
          <cell r="AT3">
            <v>0</v>
          </cell>
          <cell r="AU3">
            <v>0</v>
          </cell>
          <cell r="AV3" t="str">
            <v>NA</v>
          </cell>
          <cell r="AX3" t="str">
            <v>0</v>
          </cell>
          <cell r="AY3" t="str">
            <v>0</v>
          </cell>
          <cell r="AZ3" t="str">
            <v>0</v>
          </cell>
        </row>
        <row r="4">
          <cell r="G4">
            <v>66324</v>
          </cell>
          <cell r="H4" t="str">
            <v>ADMINISTRADORA</v>
          </cell>
          <cell r="I4">
            <v>39</v>
          </cell>
          <cell r="J4" t="str">
            <v>SUBSIDIADO PLENO</v>
          </cell>
          <cell r="K4" t="str">
            <v>RC-1029607123</v>
          </cell>
          <cell r="L4" t="str">
            <v>A</v>
          </cell>
          <cell r="M4" t="str">
            <v>NINGUNO</v>
          </cell>
          <cell r="N4">
            <v>0</v>
          </cell>
          <cell r="O4">
            <v>19</v>
          </cell>
          <cell r="P4">
            <v>44405</v>
          </cell>
          <cell r="Q4">
            <v>44419</v>
          </cell>
          <cell r="R4">
            <v>44622</v>
          </cell>
          <cell r="S4">
            <v>0</v>
          </cell>
          <cell r="T4">
            <v>0</v>
          </cell>
          <cell r="U4">
            <v>0</v>
          </cell>
          <cell r="V4">
            <v>0</v>
          </cell>
          <cell r="W4">
            <v>80800</v>
          </cell>
          <cell r="X4">
            <v>0</v>
          </cell>
          <cell r="Y4">
            <v>0</v>
          </cell>
          <cell r="Z4" t="str">
            <v>NA</v>
          </cell>
          <cell r="AA4" t="str">
            <v>IPS no presenta soportes de laboratorio</v>
          </cell>
          <cell r="AB4">
            <v>0</v>
          </cell>
          <cell r="AC4">
            <v>0</v>
          </cell>
          <cell r="AD4">
            <v>0</v>
          </cell>
          <cell r="AR4">
            <v>0</v>
          </cell>
          <cell r="AT4">
            <v>0</v>
          </cell>
          <cell r="AU4">
            <v>0</v>
          </cell>
          <cell r="AV4" t="str">
            <v>NA</v>
          </cell>
          <cell r="AX4" t="str">
            <v>0</v>
          </cell>
          <cell r="AY4" t="str">
            <v>0</v>
          </cell>
          <cell r="AZ4" t="str">
            <v>0</v>
          </cell>
        </row>
        <row r="5">
          <cell r="G5">
            <v>66329</v>
          </cell>
          <cell r="H5" t="str">
            <v>ADMINISTRADORA</v>
          </cell>
          <cell r="I5">
            <v>39</v>
          </cell>
          <cell r="J5" t="str">
            <v>SUBSIDIADO PLENO</v>
          </cell>
          <cell r="K5" t="str">
            <v>RC-1029607123</v>
          </cell>
          <cell r="L5" t="str">
            <v>A</v>
          </cell>
          <cell r="M5" t="str">
            <v>FACTURA PENDIENTE POR AUDITORIA</v>
          </cell>
          <cell r="N5">
            <v>0</v>
          </cell>
          <cell r="O5">
            <v>19</v>
          </cell>
          <cell r="P5">
            <v>44405</v>
          </cell>
          <cell r="Q5">
            <v>44419</v>
          </cell>
          <cell r="R5">
            <v>44622</v>
          </cell>
          <cell r="S5">
            <v>0</v>
          </cell>
          <cell r="T5">
            <v>0</v>
          </cell>
          <cell r="U5">
            <v>0</v>
          </cell>
          <cell r="V5">
            <v>0</v>
          </cell>
          <cell r="W5">
            <v>58000</v>
          </cell>
          <cell r="X5">
            <v>0</v>
          </cell>
          <cell r="Y5">
            <v>0</v>
          </cell>
          <cell r="Z5" t="str">
            <v>NA</v>
          </cell>
          <cell r="AA5" t="str">
            <v>NA</v>
          </cell>
          <cell r="AB5">
            <v>0</v>
          </cell>
          <cell r="AC5">
            <v>0</v>
          </cell>
          <cell r="AD5">
            <v>0</v>
          </cell>
          <cell r="AR5">
            <v>0</v>
          </cell>
          <cell r="AT5">
            <v>0</v>
          </cell>
          <cell r="AU5">
            <v>0</v>
          </cell>
          <cell r="AV5" t="str">
            <v>NA</v>
          </cell>
          <cell r="AX5" t="str">
            <v>0</v>
          </cell>
          <cell r="AY5" t="str">
            <v>0</v>
          </cell>
          <cell r="AZ5" t="str">
            <v>0</v>
          </cell>
        </row>
        <row r="6">
          <cell r="G6">
            <v>106712</v>
          </cell>
          <cell r="H6" t="str">
            <v>ADMINISTRADORA</v>
          </cell>
          <cell r="I6">
            <v>39</v>
          </cell>
          <cell r="J6" t="str">
            <v>SUBSIDIADO PLENO</v>
          </cell>
          <cell r="K6" t="str">
            <v>RC-1061830324</v>
          </cell>
          <cell r="L6" t="str">
            <v>A</v>
          </cell>
          <cell r="M6" t="str">
            <v>FACTURA PENDIENTE POR AUDITORIA</v>
          </cell>
          <cell r="N6">
            <v>0</v>
          </cell>
          <cell r="O6">
            <v>19</v>
          </cell>
          <cell r="P6">
            <v>44595</v>
          </cell>
          <cell r="Q6">
            <v>44609</v>
          </cell>
          <cell r="R6">
            <v>44805</v>
          </cell>
          <cell r="S6">
            <v>0</v>
          </cell>
          <cell r="T6">
            <v>0</v>
          </cell>
          <cell r="U6">
            <v>0</v>
          </cell>
          <cell r="V6">
            <v>0</v>
          </cell>
          <cell r="W6">
            <v>80832</v>
          </cell>
          <cell r="X6">
            <v>0</v>
          </cell>
          <cell r="Y6">
            <v>0</v>
          </cell>
          <cell r="Z6" t="str">
            <v>NA</v>
          </cell>
          <cell r="AA6" t="str">
            <v>NA</v>
          </cell>
          <cell r="AB6">
            <v>0</v>
          </cell>
          <cell r="AC6">
            <v>0</v>
          </cell>
          <cell r="AD6">
            <v>0</v>
          </cell>
          <cell r="AR6">
            <v>0</v>
          </cell>
          <cell r="AT6">
            <v>0</v>
          </cell>
          <cell r="AU6">
            <v>0</v>
          </cell>
          <cell r="AV6" t="str">
            <v>NA</v>
          </cell>
          <cell r="AX6" t="str">
            <v>0</v>
          </cell>
          <cell r="AY6" t="str">
            <v>0</v>
          </cell>
          <cell r="AZ6" t="str">
            <v>0</v>
          </cell>
        </row>
        <row r="7">
          <cell r="G7">
            <v>106715</v>
          </cell>
          <cell r="H7" t="str">
            <v>ADMINISTRADORA</v>
          </cell>
          <cell r="I7">
            <v>39</v>
          </cell>
          <cell r="J7" t="str">
            <v>SUBSIDIADO PLENO</v>
          </cell>
          <cell r="K7" t="str">
            <v>RC-1061830324</v>
          </cell>
          <cell r="L7" t="str">
            <v>A</v>
          </cell>
          <cell r="M7" t="str">
            <v>NINGUNO</v>
          </cell>
          <cell r="N7">
            <v>0</v>
          </cell>
          <cell r="O7">
            <v>19</v>
          </cell>
          <cell r="P7">
            <v>44595</v>
          </cell>
          <cell r="Q7">
            <v>44609</v>
          </cell>
          <cell r="R7">
            <v>44805</v>
          </cell>
          <cell r="S7">
            <v>216994</v>
          </cell>
          <cell r="T7">
            <v>0</v>
          </cell>
          <cell r="U7">
            <v>0</v>
          </cell>
          <cell r="V7">
            <v>216994</v>
          </cell>
          <cell r="W7">
            <v>216994</v>
          </cell>
          <cell r="X7">
            <v>0</v>
          </cell>
          <cell r="Y7">
            <v>0</v>
          </cell>
          <cell r="Z7" t="str">
            <v>NA</v>
          </cell>
          <cell r="AA7" t="str">
            <v>NA</v>
          </cell>
          <cell r="AB7">
            <v>0</v>
          </cell>
          <cell r="AC7">
            <v>0</v>
          </cell>
          <cell r="AD7">
            <v>0</v>
          </cell>
          <cell r="AR7">
            <v>0</v>
          </cell>
          <cell r="AT7">
            <v>0</v>
          </cell>
          <cell r="AU7">
            <v>0</v>
          </cell>
          <cell r="AV7" t="str">
            <v>NA</v>
          </cell>
          <cell r="AX7" t="str">
            <v>0</v>
          </cell>
          <cell r="AY7" t="str">
            <v>0</v>
          </cell>
          <cell r="AZ7" t="str">
            <v>0</v>
          </cell>
        </row>
        <row r="8">
          <cell r="G8">
            <v>106719</v>
          </cell>
          <cell r="H8" t="str">
            <v>ADMINISTRADORA</v>
          </cell>
          <cell r="I8">
            <v>39</v>
          </cell>
          <cell r="J8" t="str">
            <v>SUBSIDIADO PLENO</v>
          </cell>
          <cell r="K8" t="str">
            <v>RC-1061830324</v>
          </cell>
          <cell r="L8" t="str">
            <v>A</v>
          </cell>
          <cell r="M8" t="str">
            <v>FACTURA PENDIENTE POR AUDITORIA</v>
          </cell>
          <cell r="N8">
            <v>0</v>
          </cell>
          <cell r="O8">
            <v>19</v>
          </cell>
          <cell r="P8">
            <v>44595</v>
          </cell>
          <cell r="Q8">
            <v>44609</v>
          </cell>
          <cell r="R8">
            <v>44805</v>
          </cell>
          <cell r="S8">
            <v>0</v>
          </cell>
          <cell r="T8">
            <v>0</v>
          </cell>
          <cell r="U8">
            <v>0</v>
          </cell>
          <cell r="V8">
            <v>0</v>
          </cell>
          <cell r="W8">
            <v>30000</v>
          </cell>
          <cell r="X8">
            <v>0</v>
          </cell>
          <cell r="Y8">
            <v>0</v>
          </cell>
          <cell r="Z8" t="str">
            <v>NA</v>
          </cell>
          <cell r="AA8" t="str">
            <v>NA</v>
          </cell>
          <cell r="AB8">
            <v>0</v>
          </cell>
          <cell r="AC8">
            <v>0</v>
          </cell>
          <cell r="AD8">
            <v>0</v>
          </cell>
          <cell r="AR8">
            <v>0</v>
          </cell>
          <cell r="AT8">
            <v>0</v>
          </cell>
          <cell r="AU8">
            <v>0</v>
          </cell>
          <cell r="AV8" t="str">
            <v>NA</v>
          </cell>
          <cell r="AX8" t="str">
            <v>0</v>
          </cell>
          <cell r="AY8" t="str">
            <v>0</v>
          </cell>
          <cell r="AZ8" t="str">
            <v>0</v>
          </cell>
        </row>
        <row r="9">
          <cell r="G9">
            <v>106728</v>
          </cell>
          <cell r="H9" t="str">
            <v>ADMINISTRADORA</v>
          </cell>
          <cell r="I9">
            <v>39</v>
          </cell>
          <cell r="J9" t="str">
            <v>SUBSIDIADO PLENO</v>
          </cell>
          <cell r="K9" t="str">
            <v>RC-1061830324</v>
          </cell>
          <cell r="L9" t="str">
            <v>A</v>
          </cell>
          <cell r="M9" t="str">
            <v>FACTURA PENDIENTE POR AUDITORIA</v>
          </cell>
          <cell r="N9">
            <v>0</v>
          </cell>
          <cell r="O9">
            <v>19</v>
          </cell>
          <cell r="P9">
            <v>44595</v>
          </cell>
          <cell r="Q9">
            <v>44609</v>
          </cell>
          <cell r="R9">
            <v>44805</v>
          </cell>
          <cell r="S9">
            <v>0</v>
          </cell>
          <cell r="T9">
            <v>0</v>
          </cell>
          <cell r="U9">
            <v>0</v>
          </cell>
          <cell r="V9">
            <v>0</v>
          </cell>
          <cell r="W9">
            <v>30000</v>
          </cell>
          <cell r="X9">
            <v>0</v>
          </cell>
          <cell r="Y9">
            <v>0</v>
          </cell>
          <cell r="Z9" t="str">
            <v>NA</v>
          </cell>
          <cell r="AA9" t="str">
            <v>NA</v>
          </cell>
          <cell r="AB9">
            <v>0</v>
          </cell>
          <cell r="AC9">
            <v>0</v>
          </cell>
          <cell r="AD9">
            <v>0</v>
          </cell>
          <cell r="AR9">
            <v>0</v>
          </cell>
          <cell r="AT9">
            <v>0</v>
          </cell>
          <cell r="AU9">
            <v>0</v>
          </cell>
          <cell r="AV9" t="str">
            <v>NA</v>
          </cell>
          <cell r="AX9" t="str">
            <v>0</v>
          </cell>
          <cell r="AY9" t="str">
            <v>0</v>
          </cell>
          <cell r="AZ9" t="str">
            <v>0</v>
          </cell>
        </row>
        <row r="10">
          <cell r="G10">
            <v>130936</v>
          </cell>
          <cell r="H10" t="str">
            <v>ADMINISTRADORA</v>
          </cell>
          <cell r="I10">
            <v>39</v>
          </cell>
          <cell r="J10" t="str">
            <v>SUBSIDIADO PLENO</v>
          </cell>
          <cell r="K10" t="str">
            <v>RC-1104441394</v>
          </cell>
          <cell r="L10" t="str">
            <v>A</v>
          </cell>
          <cell r="M10" t="str">
            <v>FACTURA PENDIENTE POR AUDITORIA</v>
          </cell>
          <cell r="N10">
            <v>0</v>
          </cell>
          <cell r="O10">
            <v>19</v>
          </cell>
          <cell r="P10">
            <v>44700</v>
          </cell>
          <cell r="Q10">
            <v>44711</v>
          </cell>
          <cell r="R10">
            <v>44958</v>
          </cell>
          <cell r="S10">
            <v>0</v>
          </cell>
          <cell r="T10">
            <v>0</v>
          </cell>
          <cell r="U10">
            <v>0</v>
          </cell>
          <cell r="V10">
            <v>0</v>
          </cell>
          <cell r="W10">
            <v>80832</v>
          </cell>
          <cell r="X10">
            <v>0</v>
          </cell>
          <cell r="Y10">
            <v>0</v>
          </cell>
          <cell r="Z10" t="str">
            <v>NA</v>
          </cell>
          <cell r="AA10" t="str">
            <v>NA</v>
          </cell>
          <cell r="AB10">
            <v>0</v>
          </cell>
          <cell r="AC10">
            <v>0</v>
          </cell>
          <cell r="AD10">
            <v>0</v>
          </cell>
          <cell r="AR10">
            <v>0</v>
          </cell>
          <cell r="AT10">
            <v>0</v>
          </cell>
          <cell r="AU10">
            <v>0</v>
          </cell>
          <cell r="AV10" t="str">
            <v>NA</v>
          </cell>
          <cell r="AX10" t="str">
            <v>0</v>
          </cell>
          <cell r="AY10" t="str">
            <v>0</v>
          </cell>
          <cell r="AZ10" t="str">
            <v>0</v>
          </cell>
        </row>
        <row r="11">
          <cell r="G11">
            <v>170006</v>
          </cell>
          <cell r="H11" t="str">
            <v>ADMINISTRADORA</v>
          </cell>
          <cell r="I11">
            <v>39</v>
          </cell>
          <cell r="J11" t="str">
            <v>SUBSIDIADO PLENO</v>
          </cell>
          <cell r="K11" t="str">
            <v>CC-1193230842</v>
          </cell>
          <cell r="L11" t="str">
            <v>A</v>
          </cell>
          <cell r="M11" t="str">
            <v>NINGUNO</v>
          </cell>
          <cell r="N11">
            <v>0</v>
          </cell>
          <cell r="O11">
            <v>13</v>
          </cell>
          <cell r="P11">
            <v>44870</v>
          </cell>
          <cell r="Q11">
            <v>44875</v>
          </cell>
          <cell r="R11">
            <v>44964</v>
          </cell>
          <cell r="S11">
            <v>2015354</v>
          </cell>
          <cell r="T11">
            <v>0</v>
          </cell>
          <cell r="U11">
            <v>201535</v>
          </cell>
          <cell r="V11">
            <v>1813819</v>
          </cell>
          <cell r="W11">
            <v>2015354</v>
          </cell>
          <cell r="X11">
            <v>0</v>
          </cell>
          <cell r="Y11">
            <v>0</v>
          </cell>
          <cell r="Z11" t="str">
            <v>NA</v>
          </cell>
          <cell r="AA11" t="str">
            <v>NA</v>
          </cell>
          <cell r="AB11">
            <v>0</v>
          </cell>
          <cell r="AC11">
            <v>0</v>
          </cell>
          <cell r="AD11">
            <v>0</v>
          </cell>
          <cell r="AR11">
            <v>0</v>
          </cell>
          <cell r="AT11">
            <v>0</v>
          </cell>
          <cell r="AU11">
            <v>0</v>
          </cell>
          <cell r="AV11" t="str">
            <v>NA</v>
          </cell>
          <cell r="AX11" t="str">
            <v>0</v>
          </cell>
          <cell r="AY11" t="str">
            <v>0</v>
          </cell>
          <cell r="AZ11" t="str">
            <v>0</v>
          </cell>
        </row>
        <row r="12">
          <cell r="G12">
            <v>171334</v>
          </cell>
          <cell r="H12" t="str">
            <v>ADMINISTRADORA</v>
          </cell>
          <cell r="I12">
            <v>39</v>
          </cell>
          <cell r="J12" t="str">
            <v>SUBSIDIADO PLENO</v>
          </cell>
          <cell r="K12" t="str">
            <v>CC-1193230842</v>
          </cell>
          <cell r="L12" t="str">
            <v>A</v>
          </cell>
          <cell r="M12" t="str">
            <v>NINGUNO</v>
          </cell>
          <cell r="N12">
            <v>0</v>
          </cell>
          <cell r="O12">
            <v>13</v>
          </cell>
          <cell r="P12">
            <v>44870</v>
          </cell>
          <cell r="Q12">
            <v>44882</v>
          </cell>
          <cell r="R12">
            <v>44964</v>
          </cell>
          <cell r="S12">
            <v>832686</v>
          </cell>
          <cell r="T12">
            <v>0</v>
          </cell>
          <cell r="U12">
            <v>76709</v>
          </cell>
          <cell r="V12">
            <v>755977</v>
          </cell>
          <cell r="W12">
            <v>832686</v>
          </cell>
          <cell r="X12">
            <v>0</v>
          </cell>
          <cell r="Y12">
            <v>0</v>
          </cell>
          <cell r="Z12" t="str">
            <v>NA</v>
          </cell>
          <cell r="AA12" t="str">
            <v>NA</v>
          </cell>
          <cell r="AB12">
            <v>0</v>
          </cell>
          <cell r="AC12">
            <v>0</v>
          </cell>
          <cell r="AD12">
            <v>0</v>
          </cell>
          <cell r="AR12">
            <v>0</v>
          </cell>
          <cell r="AT12">
            <v>0</v>
          </cell>
          <cell r="AU12">
            <v>0</v>
          </cell>
          <cell r="AV12" t="str">
            <v>NA</v>
          </cell>
          <cell r="AX12" t="str">
            <v>0</v>
          </cell>
          <cell r="AY12" t="str">
            <v>0</v>
          </cell>
          <cell r="AZ12" t="str">
            <v>0</v>
          </cell>
        </row>
        <row r="13">
          <cell r="G13">
            <v>100249</v>
          </cell>
          <cell r="H13" t="str">
            <v>ADMINISTRADORA</v>
          </cell>
          <cell r="I13">
            <v>39</v>
          </cell>
          <cell r="J13" t="str">
            <v>SUBSIDIADO PLENO</v>
          </cell>
          <cell r="K13" t="str">
            <v>CN-169540537</v>
          </cell>
          <cell r="L13" t="str">
            <v>A</v>
          </cell>
          <cell r="M13" t="str">
            <v>NINGUNO</v>
          </cell>
          <cell r="N13">
            <v>0</v>
          </cell>
          <cell r="O13">
            <v>14</v>
          </cell>
          <cell r="P13">
            <v>44562</v>
          </cell>
          <cell r="Q13">
            <v>44580</v>
          </cell>
          <cell r="R13">
            <v>44970</v>
          </cell>
          <cell r="S13">
            <v>29673174</v>
          </cell>
          <cell r="T13">
            <v>0</v>
          </cell>
          <cell r="U13">
            <v>0</v>
          </cell>
          <cell r="V13">
            <v>29673174</v>
          </cell>
          <cell r="W13">
            <v>29673174</v>
          </cell>
          <cell r="X13">
            <v>0</v>
          </cell>
          <cell r="Y13">
            <v>0</v>
          </cell>
          <cell r="Z13" t="str">
            <v>NA</v>
          </cell>
          <cell r="AA13" t="str">
            <v>NA</v>
          </cell>
          <cell r="AB13">
            <v>0</v>
          </cell>
          <cell r="AC13">
            <v>0</v>
          </cell>
          <cell r="AD13">
            <v>0</v>
          </cell>
          <cell r="AR13">
            <v>0</v>
          </cell>
          <cell r="AT13">
            <v>0</v>
          </cell>
          <cell r="AU13">
            <v>0</v>
          </cell>
          <cell r="AV13" t="str">
            <v>NA</v>
          </cell>
          <cell r="AX13" t="str">
            <v>0</v>
          </cell>
          <cell r="AY13" t="str">
            <v>0</v>
          </cell>
          <cell r="AZ13" t="str">
            <v>0</v>
          </cell>
        </row>
        <row r="14">
          <cell r="G14">
            <v>182278</v>
          </cell>
          <cell r="H14" t="str">
            <v>ADMINISTRADORA</v>
          </cell>
          <cell r="I14">
            <v>39</v>
          </cell>
          <cell r="J14" t="str">
            <v>SUBSIDIADO PLENO</v>
          </cell>
          <cell r="K14" t="str">
            <v>PT-5890419</v>
          </cell>
          <cell r="L14" t="str">
            <v>A</v>
          </cell>
          <cell r="M14" t="str">
            <v>FACTURA PENDIENTE POR AUDITORIA</v>
          </cell>
          <cell r="N14">
            <v>0</v>
          </cell>
          <cell r="O14">
            <v>19</v>
          </cell>
          <cell r="P14">
            <v>44916</v>
          </cell>
          <cell r="Q14">
            <v>44924</v>
          </cell>
          <cell r="R14">
            <v>44986</v>
          </cell>
          <cell r="S14">
            <v>0</v>
          </cell>
          <cell r="T14">
            <v>0</v>
          </cell>
          <cell r="U14">
            <v>0</v>
          </cell>
          <cell r="V14">
            <v>0</v>
          </cell>
          <cell r="W14">
            <v>87702</v>
          </cell>
          <cell r="X14">
            <v>0</v>
          </cell>
          <cell r="Y14">
            <v>0</v>
          </cell>
          <cell r="Z14" t="str">
            <v>NA</v>
          </cell>
          <cell r="AA14" t="str">
            <v>NA</v>
          </cell>
          <cell r="AB14">
            <v>0</v>
          </cell>
          <cell r="AC14">
            <v>0</v>
          </cell>
          <cell r="AD14">
            <v>0</v>
          </cell>
          <cell r="AR14">
            <v>0</v>
          </cell>
          <cell r="AT14">
            <v>0</v>
          </cell>
          <cell r="AU14">
            <v>0</v>
          </cell>
          <cell r="AV14" t="str">
            <v>NA</v>
          </cell>
          <cell r="AX14" t="str">
            <v>0</v>
          </cell>
          <cell r="AY14" t="str">
            <v>0</v>
          </cell>
          <cell r="AZ14" t="str">
            <v>0</v>
          </cell>
        </row>
        <row r="15">
          <cell r="G15">
            <v>182277</v>
          </cell>
          <cell r="H15" t="str">
            <v>ADMINISTRADORA</v>
          </cell>
          <cell r="I15">
            <v>39</v>
          </cell>
          <cell r="J15" t="str">
            <v>SUBSIDIADO PLENO</v>
          </cell>
          <cell r="K15" t="str">
            <v>PT-5890419</v>
          </cell>
          <cell r="L15" t="str">
            <v>A</v>
          </cell>
          <cell r="M15" t="str">
            <v>FACTURA PENDIENTE POR AUDITORIA</v>
          </cell>
          <cell r="N15">
            <v>0</v>
          </cell>
          <cell r="O15">
            <v>13</v>
          </cell>
          <cell r="P15">
            <v>44916</v>
          </cell>
          <cell r="Q15">
            <v>44924</v>
          </cell>
          <cell r="R15">
            <v>44986</v>
          </cell>
          <cell r="S15">
            <v>0</v>
          </cell>
          <cell r="T15">
            <v>0</v>
          </cell>
          <cell r="U15">
            <v>0</v>
          </cell>
          <cell r="V15">
            <v>0</v>
          </cell>
          <cell r="W15">
            <v>7100502</v>
          </cell>
          <cell r="X15">
            <v>0</v>
          </cell>
          <cell r="Y15">
            <v>0</v>
          </cell>
          <cell r="Z15" t="str">
            <v>NA</v>
          </cell>
          <cell r="AA15" t="str">
            <v>NA</v>
          </cell>
          <cell r="AB15">
            <v>0</v>
          </cell>
          <cell r="AC15">
            <v>0</v>
          </cell>
          <cell r="AD15">
            <v>0</v>
          </cell>
          <cell r="AR15">
            <v>0</v>
          </cell>
          <cell r="AT15">
            <v>0</v>
          </cell>
          <cell r="AU15">
            <v>0</v>
          </cell>
          <cell r="AV15" t="str">
            <v>NA</v>
          </cell>
          <cell r="AX15" t="str">
            <v>0</v>
          </cell>
          <cell r="AY15" t="str">
            <v>0</v>
          </cell>
          <cell r="AZ15" t="str">
            <v>0</v>
          </cell>
        </row>
        <row r="16">
          <cell r="G16">
            <v>194507</v>
          </cell>
          <cell r="H16" t="str">
            <v>ADMINISTRADORA</v>
          </cell>
          <cell r="I16">
            <v>39</v>
          </cell>
          <cell r="J16" t="str">
            <v>SUBSIDIADO PLENO</v>
          </cell>
          <cell r="K16" t="str">
            <v>PT-5890419</v>
          </cell>
          <cell r="L16" t="str">
            <v>A</v>
          </cell>
          <cell r="M16" t="str">
            <v>NINGUNO</v>
          </cell>
          <cell r="N16">
            <v>0</v>
          </cell>
          <cell r="O16">
            <v>14</v>
          </cell>
          <cell r="P16">
            <v>44959</v>
          </cell>
          <cell r="Q16">
            <v>44985</v>
          </cell>
          <cell r="R16">
            <v>45002</v>
          </cell>
          <cell r="S16">
            <v>20383785</v>
          </cell>
          <cell r="T16">
            <v>0</v>
          </cell>
          <cell r="U16">
            <v>0</v>
          </cell>
          <cell r="V16">
            <v>20383785</v>
          </cell>
          <cell r="W16">
            <v>20383785</v>
          </cell>
          <cell r="X16">
            <v>0</v>
          </cell>
          <cell r="Y16">
            <v>0</v>
          </cell>
          <cell r="Z16" t="str">
            <v>NA</v>
          </cell>
          <cell r="AA16" t="str">
            <v>NA</v>
          </cell>
          <cell r="AB16">
            <v>0</v>
          </cell>
          <cell r="AC16">
            <v>0</v>
          </cell>
          <cell r="AD16">
            <v>0</v>
          </cell>
          <cell r="AR16">
            <v>0</v>
          </cell>
          <cell r="AT16">
            <v>0</v>
          </cell>
          <cell r="AU16">
            <v>0</v>
          </cell>
          <cell r="AV16" t="str">
            <v>NA</v>
          </cell>
          <cell r="AX16" t="str">
            <v>0</v>
          </cell>
          <cell r="AY16" t="str">
            <v>0</v>
          </cell>
          <cell r="AZ16" t="str">
            <v>0</v>
          </cell>
        </row>
        <row r="17">
          <cell r="G17">
            <v>193306</v>
          </cell>
          <cell r="H17" t="str">
            <v>ADMINISTRADORA</v>
          </cell>
          <cell r="I17">
            <v>39</v>
          </cell>
          <cell r="J17" t="str">
            <v>SUBSIDIADO PLENO</v>
          </cell>
          <cell r="K17" t="str">
            <v>CC-1049325420</v>
          </cell>
          <cell r="L17" t="str">
            <v>A</v>
          </cell>
          <cell r="M17" t="str">
            <v>FACTURA PENDIENTE POR AUDITORIA</v>
          </cell>
          <cell r="N17">
            <v>0</v>
          </cell>
          <cell r="O17">
            <v>13</v>
          </cell>
          <cell r="P17">
            <v>44973</v>
          </cell>
          <cell r="Q17">
            <v>44973</v>
          </cell>
          <cell r="R17">
            <v>45033</v>
          </cell>
          <cell r="S17">
            <v>0</v>
          </cell>
          <cell r="T17">
            <v>0</v>
          </cell>
          <cell r="U17">
            <v>0</v>
          </cell>
          <cell r="V17">
            <v>0</v>
          </cell>
          <cell r="W17">
            <v>575800</v>
          </cell>
          <cell r="X17">
            <v>0</v>
          </cell>
          <cell r="Y17">
            <v>0</v>
          </cell>
          <cell r="Z17" t="str">
            <v>NA</v>
          </cell>
          <cell r="AA17" t="str">
            <v>NA</v>
          </cell>
          <cell r="AB17">
            <v>0</v>
          </cell>
          <cell r="AC17">
            <v>0</v>
          </cell>
          <cell r="AD17">
            <v>0</v>
          </cell>
          <cell r="AR17">
            <v>0</v>
          </cell>
          <cell r="AT17">
            <v>0</v>
          </cell>
          <cell r="AU17">
            <v>0</v>
          </cell>
          <cell r="AV17" t="str">
            <v>NA</v>
          </cell>
          <cell r="AX17" t="str">
            <v>0</v>
          </cell>
          <cell r="AY17" t="str">
            <v>0</v>
          </cell>
          <cell r="AZ17" t="str">
            <v>0</v>
          </cell>
        </row>
        <row r="18">
          <cell r="G18">
            <v>196386</v>
          </cell>
          <cell r="H18" t="str">
            <v>ADMINISTRADORA</v>
          </cell>
          <cell r="I18">
            <v>39</v>
          </cell>
          <cell r="J18" t="str">
            <v>SUBSIDIADO PLENO</v>
          </cell>
          <cell r="K18" t="str">
            <v>PT-5508244</v>
          </cell>
          <cell r="L18" t="str">
            <v>A</v>
          </cell>
          <cell r="M18" t="str">
            <v>FACTURA PENDIENTE POR AUDITORIA</v>
          </cell>
          <cell r="N18">
            <v>0</v>
          </cell>
          <cell r="O18">
            <v>14</v>
          </cell>
          <cell r="P18">
            <v>44977</v>
          </cell>
          <cell r="Q18">
            <v>44985</v>
          </cell>
          <cell r="R18">
            <v>45047</v>
          </cell>
          <cell r="S18">
            <v>0</v>
          </cell>
          <cell r="T18">
            <v>0</v>
          </cell>
          <cell r="U18">
            <v>0</v>
          </cell>
          <cell r="V18">
            <v>0</v>
          </cell>
          <cell r="W18">
            <v>2589227</v>
          </cell>
          <cell r="X18">
            <v>0</v>
          </cell>
          <cell r="Y18">
            <v>0</v>
          </cell>
          <cell r="Z18" t="str">
            <v>NA</v>
          </cell>
          <cell r="AA18" t="str">
            <v>NA</v>
          </cell>
          <cell r="AB18">
            <v>0</v>
          </cell>
          <cell r="AC18">
            <v>0</v>
          </cell>
          <cell r="AD18">
            <v>0</v>
          </cell>
          <cell r="AR18">
            <v>0</v>
          </cell>
          <cell r="AT18">
            <v>0</v>
          </cell>
          <cell r="AU18">
            <v>0</v>
          </cell>
          <cell r="AV18" t="str">
            <v>NA</v>
          </cell>
          <cell r="AX18" t="str">
            <v>0</v>
          </cell>
          <cell r="AY18" t="str">
            <v>0</v>
          </cell>
          <cell r="AZ18" t="str">
            <v>0</v>
          </cell>
        </row>
        <row r="19">
          <cell r="G19">
            <v>1216803</v>
          </cell>
          <cell r="H19" t="str">
            <v>ADMINISTRADORA</v>
          </cell>
          <cell r="I19">
            <v>39</v>
          </cell>
          <cell r="J19" t="str">
            <v>SUBSIDIADO PLENO</v>
          </cell>
          <cell r="K19" t="str">
            <v>CC-1006790296</v>
          </cell>
          <cell r="L19" t="str">
            <v>P</v>
          </cell>
          <cell r="M19" t="str">
            <v>NINGUNO</v>
          </cell>
          <cell r="N19">
            <v>0</v>
          </cell>
          <cell r="O19">
            <v>13</v>
          </cell>
          <cell r="P19">
            <v>40695</v>
          </cell>
          <cell r="Q19">
            <v>40695</v>
          </cell>
          <cell r="R19">
            <v>41031</v>
          </cell>
          <cell r="S19">
            <v>822787</v>
          </cell>
          <cell r="T19">
            <v>0</v>
          </cell>
          <cell r="U19">
            <v>0</v>
          </cell>
          <cell r="V19">
            <v>822787</v>
          </cell>
          <cell r="W19">
            <v>822787</v>
          </cell>
          <cell r="X19">
            <v>0</v>
          </cell>
          <cell r="Y19">
            <v>0</v>
          </cell>
          <cell r="Z19" t="str">
            <v>NA</v>
          </cell>
          <cell r="AA19" t="str">
            <v>NA</v>
          </cell>
          <cell r="AB19">
            <v>0</v>
          </cell>
          <cell r="AC19">
            <v>0</v>
          </cell>
          <cell r="AD19">
            <v>822787</v>
          </cell>
          <cell r="AR19">
            <v>0</v>
          </cell>
          <cell r="AT19">
            <v>0</v>
          </cell>
          <cell r="AU19">
            <v>0</v>
          </cell>
          <cell r="AV19" t="str">
            <v>NA</v>
          </cell>
          <cell r="AX19" t="str">
            <v>0</v>
          </cell>
          <cell r="AY19" t="str">
            <v>0</v>
          </cell>
          <cell r="AZ19" t="str">
            <v>0</v>
          </cell>
        </row>
        <row r="20">
          <cell r="G20">
            <v>1219617</v>
          </cell>
          <cell r="H20" t="str">
            <v>ADMINISTRADORA</v>
          </cell>
          <cell r="I20">
            <v>39</v>
          </cell>
          <cell r="J20" t="str">
            <v>SUBSIDIADO PLENO</v>
          </cell>
          <cell r="K20" t="str">
            <v>CC-1140814472</v>
          </cell>
          <cell r="L20" t="str">
            <v>P</v>
          </cell>
          <cell r="M20" t="str">
            <v>NINGUNO</v>
          </cell>
          <cell r="N20">
            <v>0</v>
          </cell>
          <cell r="O20">
            <v>13</v>
          </cell>
          <cell r="P20">
            <v>40695</v>
          </cell>
          <cell r="Q20">
            <v>40695</v>
          </cell>
          <cell r="R20">
            <v>41031</v>
          </cell>
          <cell r="S20">
            <v>290085</v>
          </cell>
          <cell r="T20">
            <v>0</v>
          </cell>
          <cell r="U20">
            <v>0</v>
          </cell>
          <cell r="V20">
            <v>290085</v>
          </cell>
          <cell r="W20">
            <v>290085</v>
          </cell>
          <cell r="X20">
            <v>0</v>
          </cell>
          <cell r="Y20">
            <v>0</v>
          </cell>
          <cell r="Z20" t="str">
            <v>NA</v>
          </cell>
          <cell r="AA20" t="str">
            <v>NA</v>
          </cell>
          <cell r="AB20">
            <v>0</v>
          </cell>
          <cell r="AC20">
            <v>0</v>
          </cell>
          <cell r="AD20">
            <v>290085</v>
          </cell>
          <cell r="AR20">
            <v>0</v>
          </cell>
          <cell r="AT20">
            <v>0</v>
          </cell>
          <cell r="AU20">
            <v>0</v>
          </cell>
          <cell r="AV20" t="str">
            <v>NA</v>
          </cell>
          <cell r="AX20" t="str">
            <v>0</v>
          </cell>
          <cell r="AY20" t="str">
            <v>0</v>
          </cell>
          <cell r="AZ20" t="str">
            <v>0</v>
          </cell>
        </row>
        <row r="21">
          <cell r="G21">
            <v>1219999</v>
          </cell>
          <cell r="H21" t="str">
            <v>ADMINISTRADORA</v>
          </cell>
          <cell r="I21">
            <v>39</v>
          </cell>
          <cell r="J21" t="str">
            <v>SUBSIDIADO PLENO</v>
          </cell>
          <cell r="K21" t="str">
            <v>CC-1140814472</v>
          </cell>
          <cell r="L21" t="str">
            <v>P</v>
          </cell>
          <cell r="M21" t="str">
            <v>NINGUNO</v>
          </cell>
          <cell r="N21">
            <v>0</v>
          </cell>
          <cell r="O21">
            <v>13</v>
          </cell>
          <cell r="P21">
            <v>40695</v>
          </cell>
          <cell r="Q21">
            <v>40695</v>
          </cell>
          <cell r="R21">
            <v>41031</v>
          </cell>
          <cell r="S21">
            <v>61600</v>
          </cell>
          <cell r="T21">
            <v>0</v>
          </cell>
          <cell r="U21">
            <v>0</v>
          </cell>
          <cell r="V21">
            <v>61600</v>
          </cell>
          <cell r="W21">
            <v>61600</v>
          </cell>
          <cell r="X21">
            <v>0</v>
          </cell>
          <cell r="Y21">
            <v>0</v>
          </cell>
          <cell r="Z21" t="str">
            <v>NA</v>
          </cell>
          <cell r="AA21" t="str">
            <v>NA</v>
          </cell>
          <cell r="AB21">
            <v>0</v>
          </cell>
          <cell r="AC21">
            <v>0</v>
          </cell>
          <cell r="AD21">
            <v>61600</v>
          </cell>
          <cell r="AR21">
            <v>0</v>
          </cell>
          <cell r="AT21">
            <v>0</v>
          </cell>
          <cell r="AU21">
            <v>0</v>
          </cell>
          <cell r="AV21" t="str">
            <v>NA</v>
          </cell>
          <cell r="AX21" t="str">
            <v>0</v>
          </cell>
          <cell r="AY21" t="str">
            <v>0</v>
          </cell>
          <cell r="AZ21" t="str">
            <v>0</v>
          </cell>
        </row>
        <row r="22">
          <cell r="G22">
            <v>1220346</v>
          </cell>
          <cell r="H22" t="str">
            <v>ADMINISTRADORA</v>
          </cell>
          <cell r="I22">
            <v>39</v>
          </cell>
          <cell r="J22" t="str">
            <v>SUBSIDIADO PLENO</v>
          </cell>
          <cell r="K22" t="str">
            <v>CC-1140814472</v>
          </cell>
          <cell r="L22" t="str">
            <v>P</v>
          </cell>
          <cell r="M22" t="str">
            <v>NINGUNO</v>
          </cell>
          <cell r="N22">
            <v>0</v>
          </cell>
          <cell r="O22">
            <v>13</v>
          </cell>
          <cell r="P22">
            <v>40695</v>
          </cell>
          <cell r="Q22">
            <v>40695</v>
          </cell>
          <cell r="R22">
            <v>41031</v>
          </cell>
          <cell r="S22">
            <v>154800</v>
          </cell>
          <cell r="T22">
            <v>0</v>
          </cell>
          <cell r="U22">
            <v>0</v>
          </cell>
          <cell r="V22">
            <v>154800</v>
          </cell>
          <cell r="W22">
            <v>154800</v>
          </cell>
          <cell r="X22">
            <v>0</v>
          </cell>
          <cell r="Y22">
            <v>0</v>
          </cell>
          <cell r="Z22" t="str">
            <v>NA</v>
          </cell>
          <cell r="AA22" t="str">
            <v>NA</v>
          </cell>
          <cell r="AB22">
            <v>0</v>
          </cell>
          <cell r="AC22">
            <v>0</v>
          </cell>
          <cell r="AD22">
            <v>154800</v>
          </cell>
          <cell r="AR22">
            <v>0</v>
          </cell>
          <cell r="AT22">
            <v>0</v>
          </cell>
          <cell r="AU22">
            <v>0</v>
          </cell>
          <cell r="AV22" t="str">
            <v>NA</v>
          </cell>
          <cell r="AX22" t="str">
            <v>0</v>
          </cell>
          <cell r="AY22" t="str">
            <v>0</v>
          </cell>
          <cell r="AZ22" t="str">
            <v>0</v>
          </cell>
        </row>
        <row r="23">
          <cell r="G23">
            <v>17689</v>
          </cell>
          <cell r="H23" t="str">
            <v>ADMINISTRADORA</v>
          </cell>
          <cell r="I23">
            <v>39</v>
          </cell>
          <cell r="J23" t="str">
            <v>SUBSIDIADO PLENO</v>
          </cell>
          <cell r="K23" t="str">
            <v>CC-72150393</v>
          </cell>
          <cell r="L23" t="str">
            <v>P</v>
          </cell>
          <cell r="M23" t="str">
            <v>NINGUNO</v>
          </cell>
          <cell r="N23">
            <v>0</v>
          </cell>
          <cell r="O23">
            <v>0</v>
          </cell>
          <cell r="P23">
            <v>41202</v>
          </cell>
          <cell r="Q23">
            <v>41205</v>
          </cell>
          <cell r="S23">
            <v>826500</v>
          </cell>
          <cell r="T23">
            <v>0</v>
          </cell>
          <cell r="U23">
            <v>0</v>
          </cell>
          <cell r="V23">
            <v>826500</v>
          </cell>
          <cell r="W23">
            <v>826500</v>
          </cell>
          <cell r="X23">
            <v>0</v>
          </cell>
          <cell r="Y23">
            <v>0</v>
          </cell>
          <cell r="Z23" t="str">
            <v>NA</v>
          </cell>
          <cell r="AA23" t="str">
            <v>NA</v>
          </cell>
          <cell r="AB23">
            <v>0</v>
          </cell>
          <cell r="AC23">
            <v>0</v>
          </cell>
          <cell r="AD23">
            <v>826500</v>
          </cell>
          <cell r="AR23">
            <v>0</v>
          </cell>
          <cell r="AT23">
            <v>0</v>
          </cell>
          <cell r="AU23">
            <v>0</v>
          </cell>
          <cell r="AV23" t="str">
            <v>NA</v>
          </cell>
          <cell r="AX23" t="str">
            <v>0</v>
          </cell>
          <cell r="AY23" t="str">
            <v>0</v>
          </cell>
          <cell r="AZ23" t="str">
            <v>0</v>
          </cell>
        </row>
        <row r="24">
          <cell r="G24">
            <v>1402505</v>
          </cell>
          <cell r="H24" t="str">
            <v>ADMINISTRADORA</v>
          </cell>
          <cell r="I24">
            <v>39</v>
          </cell>
          <cell r="J24" t="str">
            <v>SUBSIDIADO PLENO</v>
          </cell>
          <cell r="K24" t="str">
            <v>CC-1052078328</v>
          </cell>
          <cell r="L24" t="str">
            <v>P</v>
          </cell>
          <cell r="M24" t="str">
            <v>NINGUNO</v>
          </cell>
          <cell r="N24">
            <v>0</v>
          </cell>
          <cell r="O24">
            <v>13</v>
          </cell>
          <cell r="P24">
            <v>41274</v>
          </cell>
          <cell r="Q24">
            <v>41244</v>
          </cell>
          <cell r="R24">
            <v>41327</v>
          </cell>
          <cell r="S24">
            <v>74961</v>
          </cell>
          <cell r="T24">
            <v>0</v>
          </cell>
          <cell r="U24">
            <v>0</v>
          </cell>
          <cell r="V24">
            <v>74961</v>
          </cell>
          <cell r="W24">
            <v>74961</v>
          </cell>
          <cell r="X24">
            <v>0</v>
          </cell>
          <cell r="Y24">
            <v>0</v>
          </cell>
          <cell r="Z24" t="str">
            <v>NA</v>
          </cell>
          <cell r="AA24" t="str">
            <v>NA</v>
          </cell>
          <cell r="AB24">
            <v>0</v>
          </cell>
          <cell r="AC24">
            <v>0</v>
          </cell>
          <cell r="AD24">
            <v>74961</v>
          </cell>
          <cell r="AR24">
            <v>0</v>
          </cell>
          <cell r="AT24">
            <v>0</v>
          </cell>
          <cell r="AU24">
            <v>0</v>
          </cell>
          <cell r="AV24" t="str">
            <v>NA</v>
          </cell>
          <cell r="AX24" t="str">
            <v>0</v>
          </cell>
          <cell r="AY24" t="str">
            <v>0</v>
          </cell>
          <cell r="AZ24" t="str">
            <v>0</v>
          </cell>
        </row>
        <row r="25">
          <cell r="G25">
            <v>24720</v>
          </cell>
          <cell r="H25" t="str">
            <v>ADMINISTRADORA</v>
          </cell>
          <cell r="I25">
            <v>39</v>
          </cell>
          <cell r="J25" t="str">
            <v>SUBSIDIADO PLENO</v>
          </cell>
          <cell r="K25" t="str">
            <v>TI-1052632067</v>
          </cell>
          <cell r="L25" t="str">
            <v>P</v>
          </cell>
          <cell r="M25" t="str">
            <v>NINGUNO</v>
          </cell>
          <cell r="N25">
            <v>0</v>
          </cell>
          <cell r="O25">
            <v>13</v>
          </cell>
          <cell r="P25">
            <v>41243</v>
          </cell>
          <cell r="Q25">
            <v>41214</v>
          </cell>
          <cell r="R25">
            <v>41263</v>
          </cell>
          <cell r="S25">
            <v>37200</v>
          </cell>
          <cell r="T25">
            <v>0</v>
          </cell>
          <cell r="U25">
            <v>0</v>
          </cell>
          <cell r="V25">
            <v>37200</v>
          </cell>
          <cell r="W25">
            <v>37200</v>
          </cell>
          <cell r="X25">
            <v>0</v>
          </cell>
          <cell r="Y25">
            <v>0</v>
          </cell>
          <cell r="Z25" t="str">
            <v>NA</v>
          </cell>
          <cell r="AA25" t="str">
            <v>NA</v>
          </cell>
          <cell r="AB25">
            <v>0</v>
          </cell>
          <cell r="AC25">
            <v>0</v>
          </cell>
          <cell r="AD25">
            <v>37200</v>
          </cell>
          <cell r="AR25">
            <v>0</v>
          </cell>
          <cell r="AT25">
            <v>0</v>
          </cell>
          <cell r="AU25">
            <v>0</v>
          </cell>
          <cell r="AV25" t="str">
            <v>NA</v>
          </cell>
          <cell r="AX25" t="str">
            <v>0</v>
          </cell>
          <cell r="AY25" t="str">
            <v>0</v>
          </cell>
          <cell r="AZ25" t="str">
            <v>0</v>
          </cell>
        </row>
        <row r="26">
          <cell r="G26">
            <v>1424571</v>
          </cell>
          <cell r="H26" t="str">
            <v>ADMINISTRADORA</v>
          </cell>
          <cell r="I26">
            <v>39</v>
          </cell>
          <cell r="J26" t="str">
            <v>SUBSIDIADO PLENO</v>
          </cell>
          <cell r="K26" t="str">
            <v>CC-1045693317</v>
          </cell>
          <cell r="L26" t="str">
            <v>P</v>
          </cell>
          <cell r="M26" t="str">
            <v>NINGUNO</v>
          </cell>
          <cell r="N26">
            <v>0</v>
          </cell>
          <cell r="O26">
            <v>13</v>
          </cell>
          <cell r="P26">
            <v>41364</v>
          </cell>
          <cell r="Q26">
            <v>41339</v>
          </cell>
          <cell r="R26">
            <v>41382</v>
          </cell>
          <cell r="S26">
            <v>191731</v>
          </cell>
          <cell r="T26">
            <v>0</v>
          </cell>
          <cell r="U26">
            <v>0</v>
          </cell>
          <cell r="V26">
            <v>191731</v>
          </cell>
          <cell r="W26">
            <v>191731</v>
          </cell>
          <cell r="X26">
            <v>0</v>
          </cell>
          <cell r="Y26">
            <v>0</v>
          </cell>
          <cell r="Z26" t="str">
            <v>NA</v>
          </cell>
          <cell r="AA26" t="str">
            <v>NA</v>
          </cell>
          <cell r="AB26">
            <v>0</v>
          </cell>
          <cell r="AC26">
            <v>0</v>
          </cell>
          <cell r="AD26">
            <v>191731</v>
          </cell>
          <cell r="AR26">
            <v>0</v>
          </cell>
          <cell r="AT26">
            <v>0</v>
          </cell>
          <cell r="AU26">
            <v>0</v>
          </cell>
          <cell r="AV26" t="str">
            <v>NA</v>
          </cell>
          <cell r="AX26" t="str">
            <v>0</v>
          </cell>
          <cell r="AY26" t="str">
            <v>0</v>
          </cell>
          <cell r="AZ26" t="str">
            <v>0</v>
          </cell>
        </row>
        <row r="27">
          <cell r="G27">
            <v>1430922</v>
          </cell>
          <cell r="H27" t="str">
            <v>ADMINISTRADORA</v>
          </cell>
          <cell r="I27">
            <v>39</v>
          </cell>
          <cell r="J27" t="str">
            <v>SUBSIDIADO PLENO</v>
          </cell>
          <cell r="K27" t="str">
            <v>CC-45649065</v>
          </cell>
          <cell r="L27" t="str">
            <v>P</v>
          </cell>
          <cell r="M27" t="str">
            <v>NINGUNO</v>
          </cell>
          <cell r="N27">
            <v>0</v>
          </cell>
          <cell r="O27">
            <v>13</v>
          </cell>
          <cell r="P27">
            <v>41364</v>
          </cell>
          <cell r="Q27">
            <v>41359</v>
          </cell>
          <cell r="R27">
            <v>41382</v>
          </cell>
          <cell r="S27">
            <v>1424448</v>
          </cell>
          <cell r="T27">
            <v>0</v>
          </cell>
          <cell r="U27">
            <v>0</v>
          </cell>
          <cell r="V27">
            <v>1424448</v>
          </cell>
          <cell r="W27">
            <v>1424448</v>
          </cell>
          <cell r="X27">
            <v>0</v>
          </cell>
          <cell r="Y27">
            <v>0</v>
          </cell>
          <cell r="Z27" t="str">
            <v>NA</v>
          </cell>
          <cell r="AA27" t="str">
            <v>NA</v>
          </cell>
          <cell r="AB27">
            <v>0</v>
          </cell>
          <cell r="AC27">
            <v>0</v>
          </cell>
          <cell r="AD27">
            <v>1424448</v>
          </cell>
          <cell r="AR27">
            <v>0</v>
          </cell>
          <cell r="AT27">
            <v>0</v>
          </cell>
          <cell r="AU27">
            <v>0</v>
          </cell>
          <cell r="AV27" t="str">
            <v>NA</v>
          </cell>
          <cell r="AX27" t="str">
            <v>0</v>
          </cell>
          <cell r="AY27" t="str">
            <v>0</v>
          </cell>
          <cell r="AZ27" t="str">
            <v>0</v>
          </cell>
        </row>
        <row r="28">
          <cell r="G28">
            <v>1594882</v>
          </cell>
          <cell r="H28" t="str">
            <v>ADMINISTRADORA</v>
          </cell>
          <cell r="I28">
            <v>39</v>
          </cell>
          <cell r="J28" t="str">
            <v>SUBSIDIADO PLENO</v>
          </cell>
          <cell r="K28" t="str">
            <v>CC-34950861</v>
          </cell>
          <cell r="L28" t="str">
            <v>P</v>
          </cell>
          <cell r="M28" t="str">
            <v>NINGUNO</v>
          </cell>
          <cell r="N28">
            <v>0</v>
          </cell>
          <cell r="O28">
            <v>13</v>
          </cell>
          <cell r="P28">
            <v>41830</v>
          </cell>
          <cell r="Q28">
            <v>41830</v>
          </cell>
          <cell r="R28">
            <v>41871</v>
          </cell>
          <cell r="S28">
            <v>35500</v>
          </cell>
          <cell r="T28">
            <v>0</v>
          </cell>
          <cell r="U28">
            <v>0</v>
          </cell>
          <cell r="V28">
            <v>35500</v>
          </cell>
          <cell r="W28">
            <v>35500</v>
          </cell>
          <cell r="X28">
            <v>0</v>
          </cell>
          <cell r="Y28">
            <v>0</v>
          </cell>
          <cell r="Z28" t="str">
            <v>NA</v>
          </cell>
          <cell r="AA28" t="str">
            <v>NA</v>
          </cell>
          <cell r="AB28">
            <v>0</v>
          </cell>
          <cell r="AC28">
            <v>0</v>
          </cell>
          <cell r="AD28">
            <v>35500</v>
          </cell>
          <cell r="AR28">
            <v>0</v>
          </cell>
          <cell r="AT28">
            <v>0</v>
          </cell>
          <cell r="AU28">
            <v>0</v>
          </cell>
          <cell r="AV28" t="str">
            <v>NA</v>
          </cell>
          <cell r="AX28" t="str">
            <v>0</v>
          </cell>
          <cell r="AY28" t="str">
            <v>0</v>
          </cell>
          <cell r="AZ28" t="str">
            <v>0</v>
          </cell>
        </row>
        <row r="29">
          <cell r="G29">
            <v>1594973</v>
          </cell>
          <cell r="H29" t="str">
            <v>ADMINISTRADORA</v>
          </cell>
          <cell r="I29">
            <v>39</v>
          </cell>
          <cell r="J29" t="str">
            <v>SUBSIDIADO PLENO</v>
          </cell>
          <cell r="K29" t="str">
            <v>CC-1061714350</v>
          </cell>
          <cell r="L29" t="str">
            <v>P</v>
          </cell>
          <cell r="M29" t="str">
            <v>NINGUNO</v>
          </cell>
          <cell r="N29">
            <v>0</v>
          </cell>
          <cell r="O29">
            <v>13</v>
          </cell>
          <cell r="P29">
            <v>41830</v>
          </cell>
          <cell r="Q29">
            <v>41830</v>
          </cell>
          <cell r="R29">
            <v>41871</v>
          </cell>
          <cell r="S29">
            <v>190958</v>
          </cell>
          <cell r="T29">
            <v>0</v>
          </cell>
          <cell r="U29">
            <v>0</v>
          </cell>
          <cell r="V29">
            <v>190958</v>
          </cell>
          <cell r="W29">
            <v>190958</v>
          </cell>
          <cell r="X29">
            <v>0</v>
          </cell>
          <cell r="Y29">
            <v>0</v>
          </cell>
          <cell r="Z29" t="str">
            <v>NA</v>
          </cell>
          <cell r="AA29" t="str">
            <v>NA</v>
          </cell>
          <cell r="AB29">
            <v>0</v>
          </cell>
          <cell r="AC29">
            <v>0</v>
          </cell>
          <cell r="AD29">
            <v>190958</v>
          </cell>
          <cell r="AR29">
            <v>0</v>
          </cell>
          <cell r="AT29">
            <v>0</v>
          </cell>
          <cell r="AU29">
            <v>0</v>
          </cell>
          <cell r="AV29" t="str">
            <v>NA</v>
          </cell>
          <cell r="AX29" t="str">
            <v>0</v>
          </cell>
          <cell r="AY29" t="str">
            <v>0</v>
          </cell>
          <cell r="AZ29" t="str">
            <v>0</v>
          </cell>
        </row>
        <row r="30">
          <cell r="G30">
            <v>1598652</v>
          </cell>
          <cell r="H30" t="str">
            <v>ADMINISTRADORA</v>
          </cell>
          <cell r="I30">
            <v>39</v>
          </cell>
          <cell r="J30" t="str">
            <v>SUBSIDIADO PLENO</v>
          </cell>
          <cell r="K30" t="str">
            <v>CC-34950861</v>
          </cell>
          <cell r="L30" t="str">
            <v>P</v>
          </cell>
          <cell r="M30" t="str">
            <v>NINGUNO</v>
          </cell>
          <cell r="N30">
            <v>0</v>
          </cell>
          <cell r="O30">
            <v>13</v>
          </cell>
          <cell r="P30">
            <v>41841</v>
          </cell>
          <cell r="Q30">
            <v>41841</v>
          </cell>
          <cell r="R30">
            <v>41871</v>
          </cell>
          <cell r="S30">
            <v>2986992</v>
          </cell>
          <cell r="T30">
            <v>0</v>
          </cell>
          <cell r="U30">
            <v>0</v>
          </cell>
          <cell r="V30">
            <v>2986992</v>
          </cell>
          <cell r="W30">
            <v>2986992</v>
          </cell>
          <cell r="X30">
            <v>109700</v>
          </cell>
          <cell r="Y30">
            <v>0</v>
          </cell>
          <cell r="Z30" t="str">
            <v>SE OBJETA UN TSH NO SOPORTADO ($50800) Y VIH NO SOPORTADO (58900)</v>
          </cell>
          <cell r="AA30" t="str">
            <v>NA</v>
          </cell>
          <cell r="AB30">
            <v>109700</v>
          </cell>
          <cell r="AC30">
            <v>0</v>
          </cell>
          <cell r="AD30">
            <v>2877292</v>
          </cell>
          <cell r="AR30">
            <v>0</v>
          </cell>
          <cell r="AT30">
            <v>0</v>
          </cell>
          <cell r="AU30">
            <v>0</v>
          </cell>
          <cell r="AV30" t="str">
            <v>NA</v>
          </cell>
          <cell r="AX30" t="str">
            <v>0</v>
          </cell>
          <cell r="AY30" t="str">
            <v>0</v>
          </cell>
          <cell r="AZ30" t="str">
            <v>0</v>
          </cell>
        </row>
        <row r="31">
          <cell r="G31">
            <v>1609334</v>
          </cell>
          <cell r="H31" t="str">
            <v>ADMINISTRADORA</v>
          </cell>
          <cell r="I31">
            <v>39</v>
          </cell>
          <cell r="J31" t="str">
            <v>SUBSIDIADO PLENO</v>
          </cell>
          <cell r="K31" t="str">
            <v>CC-32611333</v>
          </cell>
          <cell r="L31" t="str">
            <v>P</v>
          </cell>
          <cell r="M31" t="str">
            <v>NINGUNO</v>
          </cell>
          <cell r="N31">
            <v>0</v>
          </cell>
          <cell r="O31">
            <v>13</v>
          </cell>
          <cell r="P31">
            <v>41871</v>
          </cell>
          <cell r="Q31">
            <v>41871</v>
          </cell>
          <cell r="R31">
            <v>41902</v>
          </cell>
          <cell r="S31">
            <v>60058</v>
          </cell>
          <cell r="T31">
            <v>0</v>
          </cell>
          <cell r="U31">
            <v>0</v>
          </cell>
          <cell r="V31">
            <v>60058</v>
          </cell>
          <cell r="W31">
            <v>60058</v>
          </cell>
          <cell r="X31">
            <v>0</v>
          </cell>
          <cell r="Y31">
            <v>0</v>
          </cell>
          <cell r="Z31" t="str">
            <v>NA</v>
          </cell>
          <cell r="AA31" t="str">
            <v>NA</v>
          </cell>
          <cell r="AB31">
            <v>0</v>
          </cell>
          <cell r="AC31">
            <v>0</v>
          </cell>
          <cell r="AD31">
            <v>60058</v>
          </cell>
          <cell r="AR31">
            <v>0</v>
          </cell>
          <cell r="AT31">
            <v>0</v>
          </cell>
          <cell r="AU31">
            <v>0</v>
          </cell>
          <cell r="AV31" t="str">
            <v>NA</v>
          </cell>
          <cell r="AX31" t="str">
            <v>0</v>
          </cell>
          <cell r="AY31" t="str">
            <v>0</v>
          </cell>
          <cell r="AZ31" t="str">
            <v>0</v>
          </cell>
        </row>
        <row r="32">
          <cell r="G32">
            <v>1609839</v>
          </cell>
          <cell r="H32" t="str">
            <v>ADMINISTRADORA</v>
          </cell>
          <cell r="I32">
            <v>39</v>
          </cell>
          <cell r="J32" t="str">
            <v>SUBSIDIADO PLENO</v>
          </cell>
          <cell r="K32" t="str">
            <v>CC-36835673</v>
          </cell>
          <cell r="L32" t="str">
            <v>P</v>
          </cell>
          <cell r="M32" t="str">
            <v>NINGUNO</v>
          </cell>
          <cell r="N32">
            <v>0</v>
          </cell>
          <cell r="O32">
            <v>13</v>
          </cell>
          <cell r="P32">
            <v>41872</v>
          </cell>
          <cell r="Q32">
            <v>41872</v>
          </cell>
          <cell r="R32">
            <v>41902</v>
          </cell>
          <cell r="S32">
            <v>711150</v>
          </cell>
          <cell r="T32">
            <v>0</v>
          </cell>
          <cell r="U32">
            <v>0</v>
          </cell>
          <cell r="V32">
            <v>711150</v>
          </cell>
          <cell r="W32">
            <v>711150</v>
          </cell>
          <cell r="X32">
            <v>85800</v>
          </cell>
          <cell r="Y32">
            <v>0</v>
          </cell>
          <cell r="Z32" t="str">
            <v>SE OBJETA 1 ESTUDIO TINTICION (83.900) - ESPECULO (1900)</v>
          </cell>
          <cell r="AA32" t="str">
            <v>NA</v>
          </cell>
          <cell r="AB32">
            <v>85800</v>
          </cell>
          <cell r="AC32">
            <v>0</v>
          </cell>
          <cell r="AD32">
            <v>625350</v>
          </cell>
          <cell r="AR32">
            <v>0</v>
          </cell>
          <cell r="AT32">
            <v>0</v>
          </cell>
          <cell r="AU32">
            <v>0</v>
          </cell>
          <cell r="AV32" t="str">
            <v>NA</v>
          </cell>
          <cell r="AX32" t="str">
            <v>0</v>
          </cell>
          <cell r="AY32" t="str">
            <v>0</v>
          </cell>
          <cell r="AZ32" t="str">
            <v>0</v>
          </cell>
        </row>
        <row r="33">
          <cell r="G33">
            <v>1640760</v>
          </cell>
          <cell r="H33" t="str">
            <v>CTC</v>
          </cell>
          <cell r="I33">
            <v>39</v>
          </cell>
          <cell r="J33" t="str">
            <v>SUBSIDIADO PLENO</v>
          </cell>
          <cell r="K33" t="str">
            <v>CC-45649065</v>
          </cell>
          <cell r="L33" t="str">
            <v>P</v>
          </cell>
          <cell r="M33" t="str">
            <v>NINGUNO</v>
          </cell>
          <cell r="N33">
            <v>0</v>
          </cell>
          <cell r="O33">
            <v>13</v>
          </cell>
          <cell r="P33">
            <v>41961</v>
          </cell>
          <cell r="Q33">
            <v>41969</v>
          </cell>
          <cell r="R33">
            <v>41984</v>
          </cell>
          <cell r="S33">
            <v>3319497</v>
          </cell>
          <cell r="T33">
            <v>0</v>
          </cell>
          <cell r="U33">
            <v>0</v>
          </cell>
          <cell r="V33">
            <v>3319497</v>
          </cell>
          <cell r="W33">
            <v>3319497</v>
          </cell>
          <cell r="X33">
            <v>90800</v>
          </cell>
          <cell r="Y33">
            <v>0</v>
          </cell>
          <cell r="Z33" t="str">
            <v>SE OBJETA 1 CANULA NASAL (4500) FACTURADO 2 SOPORTADO 1- IHALOCAMARA FACTURADO 2 SOPORTADO1 SE GLOSA 1(10700)BERODUAL MEDICAMENTO NO POSS SIN ORDEN DE SERVICIO $75.600</v>
          </cell>
          <cell r="AA33" t="str">
            <v>NA</v>
          </cell>
          <cell r="AB33">
            <v>15200</v>
          </cell>
          <cell r="AC33">
            <v>0</v>
          </cell>
          <cell r="AD33">
            <v>3228697</v>
          </cell>
          <cell r="AR33">
            <v>0</v>
          </cell>
          <cell r="AT33">
            <v>0</v>
          </cell>
          <cell r="AU33">
            <v>0</v>
          </cell>
          <cell r="AV33" t="str">
            <v>NA</v>
          </cell>
          <cell r="AX33" t="str">
            <v>0</v>
          </cell>
          <cell r="AY33" t="str">
            <v>0</v>
          </cell>
          <cell r="AZ33" t="str">
            <v>0</v>
          </cell>
        </row>
        <row r="34">
          <cell r="G34">
            <v>1642444</v>
          </cell>
          <cell r="H34" t="str">
            <v>ADMINISTRADORA</v>
          </cell>
          <cell r="I34">
            <v>39</v>
          </cell>
          <cell r="J34" t="str">
            <v>SUBSIDIADO PLENO</v>
          </cell>
          <cell r="K34" t="str">
            <v>CC-1102830892</v>
          </cell>
          <cell r="L34" t="str">
            <v>P</v>
          </cell>
          <cell r="M34" t="str">
            <v>NINGUNO</v>
          </cell>
          <cell r="N34">
            <v>0</v>
          </cell>
          <cell r="O34">
            <v>13</v>
          </cell>
          <cell r="P34">
            <v>41964</v>
          </cell>
          <cell r="Q34">
            <v>41969</v>
          </cell>
          <cell r="R34">
            <v>41984</v>
          </cell>
          <cell r="S34">
            <v>724000</v>
          </cell>
          <cell r="T34">
            <v>0</v>
          </cell>
          <cell r="U34">
            <v>0</v>
          </cell>
          <cell r="V34">
            <v>724000</v>
          </cell>
          <cell r="W34">
            <v>724000</v>
          </cell>
          <cell r="X34">
            <v>85800</v>
          </cell>
          <cell r="Y34">
            <v>0</v>
          </cell>
          <cell r="Z34" t="str">
            <v>SE OBJETA ESTUDIO DE TINCION NO SOPORTADo 83900+ ESPECULO VAGINAL NO FACTURABLE(1900)</v>
          </cell>
          <cell r="AA34" t="str">
            <v>NA</v>
          </cell>
          <cell r="AB34">
            <v>85800</v>
          </cell>
          <cell r="AC34">
            <v>0</v>
          </cell>
          <cell r="AD34">
            <v>638200</v>
          </cell>
          <cell r="AR34">
            <v>0</v>
          </cell>
          <cell r="AT34">
            <v>0</v>
          </cell>
          <cell r="AU34">
            <v>0</v>
          </cell>
          <cell r="AV34" t="str">
            <v>NA</v>
          </cell>
          <cell r="AX34" t="str">
            <v>0</v>
          </cell>
          <cell r="AY34" t="str">
            <v>0</v>
          </cell>
          <cell r="AZ34" t="str">
            <v>0</v>
          </cell>
        </row>
        <row r="35">
          <cell r="G35">
            <v>1644849</v>
          </cell>
          <cell r="H35" t="str">
            <v>ADMINISTRADORA</v>
          </cell>
          <cell r="I35">
            <v>39</v>
          </cell>
          <cell r="J35" t="str">
            <v>SUBSIDIADO PLENO</v>
          </cell>
          <cell r="K35" t="str">
            <v>CC-34566225</v>
          </cell>
          <cell r="L35" t="str">
            <v>P</v>
          </cell>
          <cell r="M35" t="str">
            <v>NINGUNO</v>
          </cell>
          <cell r="N35">
            <v>0</v>
          </cell>
          <cell r="O35">
            <v>13</v>
          </cell>
          <cell r="P35">
            <v>41976</v>
          </cell>
          <cell r="Q35">
            <v>41976</v>
          </cell>
          <cell r="R35">
            <v>42020</v>
          </cell>
          <cell r="S35">
            <v>77810</v>
          </cell>
          <cell r="T35">
            <v>0</v>
          </cell>
          <cell r="U35">
            <v>0</v>
          </cell>
          <cell r="V35">
            <v>77810</v>
          </cell>
          <cell r="W35">
            <v>77810</v>
          </cell>
          <cell r="X35">
            <v>0</v>
          </cell>
          <cell r="Y35">
            <v>0</v>
          </cell>
          <cell r="Z35" t="str">
            <v>NA</v>
          </cell>
          <cell r="AA35" t="str">
            <v>NA</v>
          </cell>
          <cell r="AB35">
            <v>0</v>
          </cell>
          <cell r="AC35">
            <v>0</v>
          </cell>
          <cell r="AD35">
            <v>77810</v>
          </cell>
          <cell r="AR35">
            <v>0</v>
          </cell>
          <cell r="AT35">
            <v>0</v>
          </cell>
          <cell r="AU35">
            <v>0</v>
          </cell>
          <cell r="AV35" t="str">
            <v>NA</v>
          </cell>
          <cell r="AX35" t="str">
            <v>0</v>
          </cell>
          <cell r="AY35" t="str">
            <v>0</v>
          </cell>
          <cell r="AZ35" t="str">
            <v>0</v>
          </cell>
        </row>
        <row r="36">
          <cell r="G36">
            <v>74333</v>
          </cell>
          <cell r="H36" t="str">
            <v>ADMINISTRADORA</v>
          </cell>
          <cell r="I36">
            <v>39</v>
          </cell>
          <cell r="J36" t="str">
            <v>SUBSIDIADO PLENO</v>
          </cell>
          <cell r="K36" t="str">
            <v>TI-1050279751</v>
          </cell>
          <cell r="L36" t="str">
            <v>P</v>
          </cell>
          <cell r="M36" t="str">
            <v>NINGUNO</v>
          </cell>
          <cell r="N36">
            <v>0</v>
          </cell>
          <cell r="O36">
            <v>14</v>
          </cell>
          <cell r="P36">
            <v>41996</v>
          </cell>
          <cell r="Q36">
            <v>41996</v>
          </cell>
          <cell r="R36">
            <v>42020</v>
          </cell>
          <cell r="S36">
            <v>4455774</v>
          </cell>
          <cell r="T36">
            <v>0</v>
          </cell>
          <cell r="U36">
            <v>0</v>
          </cell>
          <cell r="V36">
            <v>4455774</v>
          </cell>
          <cell r="W36">
            <v>4455774</v>
          </cell>
          <cell r="X36">
            <v>504800</v>
          </cell>
          <cell r="Y36">
            <v>0</v>
          </cell>
          <cell r="Z36" t="str">
            <v>ESTUDIO DE TINTICION 83900+ RX DE TORAX FACTURADO 2 EL OTRO ES COPIA SE GLOSA 49200-PROCEDIMIENTO QXCO EL DIA 15 Y EGRESA EL 23 Y FACTURAN 9 ATENCIONES NO FACTURABLE 41300= 371,700</v>
          </cell>
          <cell r="AA36" t="str">
            <v>NA</v>
          </cell>
          <cell r="AB36">
            <v>455600</v>
          </cell>
          <cell r="AC36">
            <v>0</v>
          </cell>
          <cell r="AD36">
            <v>3950974</v>
          </cell>
          <cell r="AR36">
            <v>0</v>
          </cell>
          <cell r="AT36">
            <v>0</v>
          </cell>
          <cell r="AU36">
            <v>0</v>
          </cell>
          <cell r="AV36" t="str">
            <v>NA</v>
          </cell>
          <cell r="AX36" t="str">
            <v>0</v>
          </cell>
          <cell r="AY36" t="str">
            <v>0</v>
          </cell>
          <cell r="AZ36" t="str">
            <v>0</v>
          </cell>
        </row>
        <row r="37">
          <cell r="G37">
            <v>83096</v>
          </cell>
          <cell r="H37" t="str">
            <v>ADMINISTRADORA</v>
          </cell>
          <cell r="I37">
            <v>39</v>
          </cell>
          <cell r="J37" t="str">
            <v>SUBSIDIADO PLENO</v>
          </cell>
          <cell r="K37" t="str">
            <v>TI-1050277217</v>
          </cell>
          <cell r="L37" t="str">
            <v>P</v>
          </cell>
          <cell r="M37" t="str">
            <v>NINGUNO</v>
          </cell>
          <cell r="N37">
            <v>0</v>
          </cell>
          <cell r="O37">
            <v>13</v>
          </cell>
          <cell r="P37">
            <v>42124</v>
          </cell>
          <cell r="Q37">
            <v>42124</v>
          </cell>
          <cell r="R37">
            <v>42139</v>
          </cell>
          <cell r="S37">
            <v>65700</v>
          </cell>
          <cell r="T37">
            <v>0</v>
          </cell>
          <cell r="U37">
            <v>0</v>
          </cell>
          <cell r="V37">
            <v>65700</v>
          </cell>
          <cell r="W37">
            <v>65700</v>
          </cell>
          <cell r="X37">
            <v>0</v>
          </cell>
          <cell r="Y37">
            <v>0</v>
          </cell>
          <cell r="Z37" t="str">
            <v>NA</v>
          </cell>
          <cell r="AA37" t="str">
            <v>NA</v>
          </cell>
          <cell r="AB37">
            <v>0</v>
          </cell>
          <cell r="AC37">
            <v>0</v>
          </cell>
          <cell r="AD37">
            <v>65700</v>
          </cell>
          <cell r="AR37">
            <v>0</v>
          </cell>
          <cell r="AT37">
            <v>0</v>
          </cell>
          <cell r="AU37">
            <v>0</v>
          </cell>
          <cell r="AV37" t="str">
            <v>NA</v>
          </cell>
          <cell r="AX37" t="str">
            <v>0</v>
          </cell>
          <cell r="AY37" t="str">
            <v>0</v>
          </cell>
          <cell r="AZ37" t="str">
            <v>0</v>
          </cell>
        </row>
        <row r="38">
          <cell r="G38">
            <v>1704948</v>
          </cell>
          <cell r="H38" t="str">
            <v>ADMINISTRADORA</v>
          </cell>
          <cell r="I38">
            <v>39</v>
          </cell>
          <cell r="J38" t="str">
            <v>SUBSIDIADO PLENO</v>
          </cell>
          <cell r="K38" t="str">
            <v>CC-1002155253</v>
          </cell>
          <cell r="L38" t="str">
            <v>P</v>
          </cell>
          <cell r="M38" t="str">
            <v>NINGUNO</v>
          </cell>
          <cell r="N38">
            <v>0</v>
          </cell>
          <cell r="O38">
            <v>14</v>
          </cell>
          <cell r="P38">
            <v>42154</v>
          </cell>
          <cell r="Q38">
            <v>42154</v>
          </cell>
          <cell r="R38">
            <v>42173</v>
          </cell>
          <cell r="S38">
            <v>663614</v>
          </cell>
          <cell r="T38">
            <v>0</v>
          </cell>
          <cell r="U38">
            <v>0</v>
          </cell>
          <cell r="V38">
            <v>663614</v>
          </cell>
          <cell r="W38">
            <v>663614</v>
          </cell>
          <cell r="X38">
            <v>0</v>
          </cell>
          <cell r="Y38">
            <v>0</v>
          </cell>
          <cell r="Z38" t="str">
            <v>NA</v>
          </cell>
          <cell r="AA38" t="str">
            <v>NA</v>
          </cell>
          <cell r="AB38">
            <v>0</v>
          </cell>
          <cell r="AC38">
            <v>0</v>
          </cell>
          <cell r="AD38">
            <v>663614</v>
          </cell>
          <cell r="AR38">
            <v>0</v>
          </cell>
          <cell r="AT38">
            <v>0</v>
          </cell>
          <cell r="AU38">
            <v>0</v>
          </cell>
          <cell r="AV38" t="str">
            <v>NA</v>
          </cell>
          <cell r="AX38" t="str">
            <v>0</v>
          </cell>
          <cell r="AY38" t="str">
            <v>0</v>
          </cell>
          <cell r="AZ38" t="str">
            <v>0</v>
          </cell>
        </row>
        <row r="39">
          <cell r="G39">
            <v>2121728</v>
          </cell>
          <cell r="H39" t="str">
            <v>ADMINISTRADORA</v>
          </cell>
          <cell r="I39">
            <v>39</v>
          </cell>
          <cell r="J39" t="str">
            <v>SUBSIDIADO PLENO</v>
          </cell>
          <cell r="K39" t="str">
            <v>CC-1123991771</v>
          </cell>
          <cell r="L39" t="str">
            <v>P</v>
          </cell>
          <cell r="M39" t="str">
            <v>NINGUNO</v>
          </cell>
          <cell r="N39">
            <v>0</v>
          </cell>
          <cell r="O39">
            <v>13</v>
          </cell>
          <cell r="P39">
            <v>43588</v>
          </cell>
          <cell r="Q39">
            <v>43595</v>
          </cell>
          <cell r="R39">
            <v>43665</v>
          </cell>
          <cell r="S39">
            <v>529394</v>
          </cell>
          <cell r="T39">
            <v>0</v>
          </cell>
          <cell r="U39">
            <v>0</v>
          </cell>
          <cell r="V39">
            <v>529394</v>
          </cell>
          <cell r="W39">
            <v>529394</v>
          </cell>
          <cell r="X39">
            <v>0</v>
          </cell>
          <cell r="Y39">
            <v>0</v>
          </cell>
          <cell r="Z39" t="str">
            <v>NA</v>
          </cell>
          <cell r="AA39" t="str">
            <v>NA</v>
          </cell>
          <cell r="AB39">
            <v>0</v>
          </cell>
          <cell r="AC39">
            <v>0</v>
          </cell>
          <cell r="AD39">
            <v>0</v>
          </cell>
          <cell r="AE39">
            <v>43668</v>
          </cell>
          <cell r="AF39" t="str">
            <v>FACSS</v>
          </cell>
          <cell r="AG39" t="str">
            <v>IPSPU</v>
          </cell>
          <cell r="AH39" t="str">
            <v>Pagado</v>
          </cell>
          <cell r="AI39" t="str">
            <v>AC000002121728</v>
          </cell>
          <cell r="AJ39">
            <v>529394</v>
          </cell>
          <cell r="AK39">
            <v>529394</v>
          </cell>
          <cell r="AL39">
            <v>0</v>
          </cell>
          <cell r="AM39">
            <v>0</v>
          </cell>
          <cell r="AN39">
            <v>0</v>
          </cell>
          <cell r="AO39">
            <v>0</v>
          </cell>
          <cell r="AP39">
            <v>0</v>
          </cell>
          <cell r="AQ39">
            <v>0</v>
          </cell>
          <cell r="AR39">
            <v>529394</v>
          </cell>
          <cell r="AS39">
            <v>0</v>
          </cell>
          <cell r="AT39">
            <v>0</v>
          </cell>
          <cell r="AU39">
            <v>0</v>
          </cell>
          <cell r="AV39" t="str">
            <v>NA</v>
          </cell>
          <cell r="AW39" t="str">
            <v>3411104</v>
          </cell>
          <cell r="AX39" t="str">
            <v>0</v>
          </cell>
          <cell r="AY39" t="str">
            <v>0</v>
          </cell>
          <cell r="AZ39" t="str">
            <v>18857</v>
          </cell>
        </row>
        <row r="40">
          <cell r="G40">
            <v>2123808</v>
          </cell>
          <cell r="H40" t="str">
            <v>ADMINISTRADORA</v>
          </cell>
          <cell r="I40">
            <v>39</v>
          </cell>
          <cell r="J40" t="str">
            <v>SUBSIDIADO PLENO</v>
          </cell>
          <cell r="K40" t="str">
            <v>CC-1067879673</v>
          </cell>
          <cell r="L40" t="str">
            <v>P</v>
          </cell>
          <cell r="M40" t="str">
            <v>NINGUNO</v>
          </cell>
          <cell r="N40">
            <v>0</v>
          </cell>
          <cell r="O40">
            <v>13</v>
          </cell>
          <cell r="P40">
            <v>43588</v>
          </cell>
          <cell r="Q40">
            <v>43604</v>
          </cell>
          <cell r="R40">
            <v>43665</v>
          </cell>
          <cell r="S40">
            <v>78486</v>
          </cell>
          <cell r="T40">
            <v>0</v>
          </cell>
          <cell r="U40">
            <v>0</v>
          </cell>
          <cell r="V40">
            <v>78486</v>
          </cell>
          <cell r="W40">
            <v>78486</v>
          </cell>
          <cell r="X40">
            <v>0</v>
          </cell>
          <cell r="Y40">
            <v>0</v>
          </cell>
          <cell r="Z40" t="str">
            <v>NA</v>
          </cell>
          <cell r="AA40" t="str">
            <v>NA</v>
          </cell>
          <cell r="AB40">
            <v>0</v>
          </cell>
          <cell r="AC40">
            <v>0</v>
          </cell>
          <cell r="AD40">
            <v>0</v>
          </cell>
          <cell r="AE40">
            <v>43668</v>
          </cell>
          <cell r="AF40" t="str">
            <v>FACSS</v>
          </cell>
          <cell r="AG40" t="str">
            <v>IPSPU</v>
          </cell>
          <cell r="AH40" t="str">
            <v>Pagado</v>
          </cell>
          <cell r="AI40" t="str">
            <v>AC000002123808</v>
          </cell>
          <cell r="AJ40">
            <v>78486</v>
          </cell>
          <cell r="AK40">
            <v>78486</v>
          </cell>
          <cell r="AL40">
            <v>0</v>
          </cell>
          <cell r="AM40">
            <v>0</v>
          </cell>
          <cell r="AN40">
            <v>0</v>
          </cell>
          <cell r="AO40">
            <v>0</v>
          </cell>
          <cell r="AP40">
            <v>0</v>
          </cell>
          <cell r="AQ40">
            <v>0</v>
          </cell>
          <cell r="AR40">
            <v>78486</v>
          </cell>
          <cell r="AS40">
            <v>0</v>
          </cell>
          <cell r="AT40">
            <v>0</v>
          </cell>
          <cell r="AU40">
            <v>0</v>
          </cell>
          <cell r="AV40" t="str">
            <v>NA</v>
          </cell>
          <cell r="AW40" t="str">
            <v>3411119</v>
          </cell>
          <cell r="AX40" t="str">
            <v>0</v>
          </cell>
          <cell r="AY40" t="str">
            <v>0</v>
          </cell>
          <cell r="AZ40" t="str">
            <v>18857</v>
          </cell>
        </row>
        <row r="41">
          <cell r="G41">
            <v>2124494</v>
          </cell>
          <cell r="H41" t="str">
            <v>ADMINISTRADORA</v>
          </cell>
          <cell r="I41">
            <v>39</v>
          </cell>
          <cell r="J41" t="str">
            <v>SUBSIDIADO PLENO</v>
          </cell>
          <cell r="K41" t="str">
            <v>CC-1064608507</v>
          </cell>
          <cell r="L41" t="str">
            <v>P</v>
          </cell>
          <cell r="M41" t="str">
            <v>NINGUNO</v>
          </cell>
          <cell r="N41">
            <v>0</v>
          </cell>
          <cell r="O41">
            <v>13</v>
          </cell>
          <cell r="P41">
            <v>43588</v>
          </cell>
          <cell r="Q41">
            <v>43606</v>
          </cell>
          <cell r="R41">
            <v>43665</v>
          </cell>
          <cell r="S41">
            <v>532327</v>
          </cell>
          <cell r="T41">
            <v>0</v>
          </cell>
          <cell r="U41">
            <v>0</v>
          </cell>
          <cell r="V41">
            <v>532327</v>
          </cell>
          <cell r="W41">
            <v>532327</v>
          </cell>
          <cell r="X41">
            <v>0</v>
          </cell>
          <cell r="Y41">
            <v>0</v>
          </cell>
          <cell r="Z41" t="str">
            <v>NA</v>
          </cell>
          <cell r="AA41" t="str">
            <v>NA</v>
          </cell>
          <cell r="AB41">
            <v>0</v>
          </cell>
          <cell r="AC41">
            <v>0</v>
          </cell>
          <cell r="AD41">
            <v>0</v>
          </cell>
          <cell r="AE41">
            <v>43668</v>
          </cell>
          <cell r="AF41" t="str">
            <v>FACSS</v>
          </cell>
          <cell r="AG41" t="str">
            <v>IPSPU</v>
          </cell>
          <cell r="AH41" t="str">
            <v>Pagado</v>
          </cell>
          <cell r="AI41" t="str">
            <v>AC000002124494</v>
          </cell>
          <cell r="AJ41">
            <v>532327</v>
          </cell>
          <cell r="AK41">
            <v>532327</v>
          </cell>
          <cell r="AL41">
            <v>0</v>
          </cell>
          <cell r="AM41">
            <v>0</v>
          </cell>
          <cell r="AN41">
            <v>0</v>
          </cell>
          <cell r="AO41">
            <v>0</v>
          </cell>
          <cell r="AP41">
            <v>0</v>
          </cell>
          <cell r="AQ41">
            <v>0</v>
          </cell>
          <cell r="AR41">
            <v>532327</v>
          </cell>
          <cell r="AS41">
            <v>0</v>
          </cell>
          <cell r="AT41">
            <v>0</v>
          </cell>
          <cell r="AU41">
            <v>0</v>
          </cell>
          <cell r="AV41" t="str">
            <v>NA</v>
          </cell>
          <cell r="AW41" t="str">
            <v>3411122</v>
          </cell>
          <cell r="AX41" t="str">
            <v>0</v>
          </cell>
          <cell r="AY41" t="str">
            <v>0</v>
          </cell>
          <cell r="AZ41" t="str">
            <v>18857</v>
          </cell>
        </row>
        <row r="42">
          <cell r="G42">
            <v>2121053</v>
          </cell>
          <cell r="H42" t="str">
            <v>ADMINISTRADORA</v>
          </cell>
          <cell r="I42">
            <v>39</v>
          </cell>
          <cell r="J42" t="str">
            <v>SUBSIDIADO PLENO</v>
          </cell>
          <cell r="K42" t="str">
            <v>CC-1082878431</v>
          </cell>
          <cell r="L42" t="str">
            <v>P</v>
          </cell>
          <cell r="M42" t="str">
            <v>NINGUNO</v>
          </cell>
          <cell r="N42">
            <v>0</v>
          </cell>
          <cell r="O42">
            <v>15</v>
          </cell>
          <cell r="P42">
            <v>43588</v>
          </cell>
          <cell r="Q42">
            <v>43593</v>
          </cell>
          <cell r="R42">
            <v>43636</v>
          </cell>
          <cell r="S42">
            <v>216800</v>
          </cell>
          <cell r="T42">
            <v>0</v>
          </cell>
          <cell r="U42">
            <v>0</v>
          </cell>
          <cell r="V42">
            <v>216800</v>
          </cell>
          <cell r="W42">
            <v>216800</v>
          </cell>
          <cell r="X42">
            <v>0</v>
          </cell>
          <cell r="Y42">
            <v>0</v>
          </cell>
          <cell r="Z42" t="str">
            <v>NA</v>
          </cell>
          <cell r="AA42" t="str">
            <v>NA</v>
          </cell>
          <cell r="AB42">
            <v>0</v>
          </cell>
          <cell r="AC42">
            <v>0</v>
          </cell>
          <cell r="AD42">
            <v>0</v>
          </cell>
          <cell r="AE42">
            <v>43668</v>
          </cell>
          <cell r="AF42" t="str">
            <v>FACSS</v>
          </cell>
          <cell r="AG42" t="str">
            <v>IPSPU</v>
          </cell>
          <cell r="AH42" t="str">
            <v>Pagado</v>
          </cell>
          <cell r="AI42" t="str">
            <v>AC000002121053</v>
          </cell>
          <cell r="AJ42">
            <v>216800</v>
          </cell>
          <cell r="AK42">
            <v>216800</v>
          </cell>
          <cell r="AL42">
            <v>0</v>
          </cell>
          <cell r="AM42">
            <v>0</v>
          </cell>
          <cell r="AN42">
            <v>0</v>
          </cell>
          <cell r="AO42">
            <v>0</v>
          </cell>
          <cell r="AP42">
            <v>0</v>
          </cell>
          <cell r="AQ42">
            <v>0</v>
          </cell>
          <cell r="AR42">
            <v>216800</v>
          </cell>
          <cell r="AS42">
            <v>0</v>
          </cell>
          <cell r="AT42">
            <v>0</v>
          </cell>
          <cell r="AU42">
            <v>0</v>
          </cell>
          <cell r="AV42" t="str">
            <v>NA</v>
          </cell>
          <cell r="AW42" t="str">
            <v>3411388</v>
          </cell>
          <cell r="AX42" t="str">
            <v>0</v>
          </cell>
          <cell r="AY42" t="str">
            <v>0</v>
          </cell>
          <cell r="AZ42" t="str">
            <v>18857</v>
          </cell>
        </row>
        <row r="43">
          <cell r="G43">
            <v>2124948</v>
          </cell>
          <cell r="H43" t="str">
            <v>ADMINISTRADORA</v>
          </cell>
          <cell r="I43">
            <v>39</v>
          </cell>
          <cell r="J43" t="str">
            <v>SUBSIDIADO PLENO</v>
          </cell>
          <cell r="K43" t="str">
            <v>CC-1082878431</v>
          </cell>
          <cell r="L43" t="str">
            <v>P</v>
          </cell>
          <cell r="M43" t="str">
            <v>NINGUNO</v>
          </cell>
          <cell r="N43">
            <v>0</v>
          </cell>
          <cell r="O43">
            <v>15</v>
          </cell>
          <cell r="P43">
            <v>43588</v>
          </cell>
          <cell r="Q43">
            <v>43608</v>
          </cell>
          <cell r="R43">
            <v>43666</v>
          </cell>
          <cell r="S43">
            <v>84300</v>
          </cell>
          <cell r="T43">
            <v>0</v>
          </cell>
          <cell r="U43">
            <v>0</v>
          </cell>
          <cell r="V43">
            <v>84300</v>
          </cell>
          <cell r="W43">
            <v>84300</v>
          </cell>
          <cell r="X43">
            <v>0</v>
          </cell>
          <cell r="Y43">
            <v>0</v>
          </cell>
          <cell r="Z43" t="str">
            <v>NA</v>
          </cell>
          <cell r="AA43" t="str">
            <v>NA</v>
          </cell>
          <cell r="AB43">
            <v>0</v>
          </cell>
          <cell r="AC43">
            <v>0</v>
          </cell>
          <cell r="AD43">
            <v>0</v>
          </cell>
          <cell r="AE43">
            <v>43668</v>
          </cell>
          <cell r="AF43" t="str">
            <v>FACSS</v>
          </cell>
          <cell r="AG43" t="str">
            <v>IPSPU</v>
          </cell>
          <cell r="AH43" t="str">
            <v>Pagado</v>
          </cell>
          <cell r="AI43" t="str">
            <v>AC000002124948</v>
          </cell>
          <cell r="AJ43">
            <v>84300</v>
          </cell>
          <cell r="AK43">
            <v>84300</v>
          </cell>
          <cell r="AL43">
            <v>0</v>
          </cell>
          <cell r="AM43">
            <v>0</v>
          </cell>
          <cell r="AN43">
            <v>0</v>
          </cell>
          <cell r="AO43">
            <v>0</v>
          </cell>
          <cell r="AP43">
            <v>0</v>
          </cell>
          <cell r="AQ43">
            <v>0</v>
          </cell>
          <cell r="AR43">
            <v>84300</v>
          </cell>
          <cell r="AS43">
            <v>0</v>
          </cell>
          <cell r="AT43">
            <v>0</v>
          </cell>
          <cell r="AU43">
            <v>0</v>
          </cell>
          <cell r="AV43" t="str">
            <v>NA</v>
          </cell>
          <cell r="AW43" t="str">
            <v>3411768</v>
          </cell>
          <cell r="AX43" t="str">
            <v>0</v>
          </cell>
          <cell r="AY43" t="str">
            <v>0</v>
          </cell>
          <cell r="AZ43" t="str">
            <v>18857</v>
          </cell>
        </row>
        <row r="44">
          <cell r="G44">
            <v>1694668</v>
          </cell>
          <cell r="H44" t="str">
            <v>ADMINISTRADORA</v>
          </cell>
          <cell r="I44">
            <v>39</v>
          </cell>
          <cell r="J44" t="str">
            <v>SUBSIDIADO PLENO</v>
          </cell>
          <cell r="K44" t="str">
            <v>CC-1143232191</v>
          </cell>
          <cell r="L44" t="str">
            <v>P</v>
          </cell>
          <cell r="M44" t="str">
            <v>NINGUNO</v>
          </cell>
          <cell r="N44">
            <v>0</v>
          </cell>
          <cell r="O44">
            <v>13</v>
          </cell>
          <cell r="P44">
            <v>42124</v>
          </cell>
          <cell r="Q44">
            <v>42124</v>
          </cell>
          <cell r="R44">
            <v>42236</v>
          </cell>
          <cell r="S44">
            <v>93250</v>
          </cell>
          <cell r="T44">
            <v>0</v>
          </cell>
          <cell r="U44">
            <v>0</v>
          </cell>
          <cell r="V44">
            <v>93250</v>
          </cell>
          <cell r="W44">
            <v>93250</v>
          </cell>
          <cell r="X44">
            <v>0</v>
          </cell>
          <cell r="Y44">
            <v>0</v>
          </cell>
          <cell r="Z44" t="str">
            <v>NA</v>
          </cell>
          <cell r="AA44" t="str">
            <v>NA</v>
          </cell>
          <cell r="AB44">
            <v>0</v>
          </cell>
          <cell r="AC44">
            <v>0</v>
          </cell>
          <cell r="AD44">
            <v>93250</v>
          </cell>
          <cell r="AR44">
            <v>0</v>
          </cell>
          <cell r="AT44">
            <v>0</v>
          </cell>
          <cell r="AU44">
            <v>0</v>
          </cell>
          <cell r="AV44" t="str">
            <v>NA</v>
          </cell>
          <cell r="AX44" t="str">
            <v>0</v>
          </cell>
          <cell r="AY44" t="str">
            <v>0</v>
          </cell>
          <cell r="AZ44" t="str">
            <v>0</v>
          </cell>
        </row>
        <row r="45">
          <cell r="G45">
            <v>1746211</v>
          </cell>
          <cell r="H45" t="str">
            <v>ADMINISTRADORA</v>
          </cell>
          <cell r="I45">
            <v>39</v>
          </cell>
          <cell r="J45" t="str">
            <v>SUBSIDIADO PLENO</v>
          </cell>
          <cell r="K45" t="str">
            <v>CC-1095915735</v>
          </cell>
          <cell r="L45" t="str">
            <v>P</v>
          </cell>
          <cell r="M45" t="str">
            <v>NINGUNO</v>
          </cell>
          <cell r="N45">
            <v>0</v>
          </cell>
          <cell r="O45">
            <v>13</v>
          </cell>
          <cell r="P45">
            <v>42270</v>
          </cell>
          <cell r="Q45">
            <v>42270</v>
          </cell>
          <cell r="R45">
            <v>42318</v>
          </cell>
          <cell r="S45">
            <v>141800</v>
          </cell>
          <cell r="T45">
            <v>0</v>
          </cell>
          <cell r="U45">
            <v>0</v>
          </cell>
          <cell r="V45">
            <v>141800</v>
          </cell>
          <cell r="W45">
            <v>141800</v>
          </cell>
          <cell r="X45">
            <v>0</v>
          </cell>
          <cell r="Y45">
            <v>0</v>
          </cell>
          <cell r="Z45" t="str">
            <v>NA</v>
          </cell>
          <cell r="AA45" t="str">
            <v>NA</v>
          </cell>
          <cell r="AB45">
            <v>0</v>
          </cell>
          <cell r="AC45">
            <v>0</v>
          </cell>
          <cell r="AD45">
            <v>141800</v>
          </cell>
          <cell r="AR45">
            <v>0</v>
          </cell>
          <cell r="AT45">
            <v>0</v>
          </cell>
          <cell r="AU45">
            <v>0</v>
          </cell>
          <cell r="AV45" t="str">
            <v>NA</v>
          </cell>
          <cell r="AX45" t="str">
            <v>0</v>
          </cell>
          <cell r="AY45" t="str">
            <v>0</v>
          </cell>
          <cell r="AZ45" t="str">
            <v>0</v>
          </cell>
        </row>
        <row r="46">
          <cell r="G46">
            <v>1751840</v>
          </cell>
          <cell r="H46" t="str">
            <v>ADMINISTRADORA</v>
          </cell>
          <cell r="I46">
            <v>39</v>
          </cell>
          <cell r="J46" t="str">
            <v>SUBSIDIADO PLENO</v>
          </cell>
          <cell r="K46" t="str">
            <v>CC-34556185</v>
          </cell>
          <cell r="L46" t="str">
            <v>P</v>
          </cell>
          <cell r="M46" t="str">
            <v>NINGUNO</v>
          </cell>
          <cell r="N46">
            <v>0</v>
          </cell>
          <cell r="O46">
            <v>13</v>
          </cell>
          <cell r="P46">
            <v>42281</v>
          </cell>
          <cell r="Q46">
            <v>42286</v>
          </cell>
          <cell r="R46">
            <v>42319</v>
          </cell>
          <cell r="S46">
            <v>225936</v>
          </cell>
          <cell r="T46">
            <v>0</v>
          </cell>
          <cell r="U46">
            <v>0</v>
          </cell>
          <cell r="V46">
            <v>225936</v>
          </cell>
          <cell r="W46">
            <v>225936</v>
          </cell>
          <cell r="X46">
            <v>0</v>
          </cell>
          <cell r="Y46">
            <v>0</v>
          </cell>
          <cell r="Z46" t="str">
            <v>NA</v>
          </cell>
          <cell r="AA46" t="str">
            <v>NA</v>
          </cell>
          <cell r="AB46">
            <v>0</v>
          </cell>
          <cell r="AC46">
            <v>0</v>
          </cell>
          <cell r="AD46">
            <v>225936</v>
          </cell>
          <cell r="AR46">
            <v>0</v>
          </cell>
          <cell r="AT46">
            <v>0</v>
          </cell>
          <cell r="AU46">
            <v>0</v>
          </cell>
          <cell r="AV46" t="str">
            <v>NA</v>
          </cell>
          <cell r="AX46" t="str">
            <v>0</v>
          </cell>
          <cell r="AY46" t="str">
            <v>0</v>
          </cell>
          <cell r="AZ46" t="str">
            <v>0</v>
          </cell>
        </row>
        <row r="47">
          <cell r="G47">
            <v>98765</v>
          </cell>
          <cell r="H47" t="str">
            <v>ADMINISTRADORA</v>
          </cell>
          <cell r="I47">
            <v>39</v>
          </cell>
          <cell r="J47" t="str">
            <v>SUBSIDIADO PLENO</v>
          </cell>
          <cell r="K47" t="str">
            <v>TI-1007119990</v>
          </cell>
          <cell r="L47" t="str">
            <v>P</v>
          </cell>
          <cell r="M47" t="str">
            <v>NINGUNO</v>
          </cell>
          <cell r="N47">
            <v>0</v>
          </cell>
          <cell r="O47">
            <v>14</v>
          </cell>
          <cell r="P47">
            <v>42347</v>
          </cell>
          <cell r="Q47">
            <v>42351</v>
          </cell>
          <cell r="R47">
            <v>42384</v>
          </cell>
          <cell r="S47">
            <v>2059180</v>
          </cell>
          <cell r="T47">
            <v>0</v>
          </cell>
          <cell r="U47">
            <v>0</v>
          </cell>
          <cell r="V47">
            <v>2059180</v>
          </cell>
          <cell r="W47">
            <v>2059180</v>
          </cell>
          <cell r="X47">
            <v>87800</v>
          </cell>
          <cell r="Y47">
            <v>0</v>
          </cell>
          <cell r="Z47" t="str">
            <v>SE OBJETAN PARACLINICOS NO SOPORTADOS: ESTUDIO CON TINCION DE RUTINA $87,800</v>
          </cell>
          <cell r="AA47" t="str">
            <v>NA</v>
          </cell>
          <cell r="AB47">
            <v>87800</v>
          </cell>
          <cell r="AC47">
            <v>0</v>
          </cell>
          <cell r="AD47">
            <v>1971380</v>
          </cell>
          <cell r="AR47">
            <v>0</v>
          </cell>
          <cell r="AT47">
            <v>0</v>
          </cell>
          <cell r="AU47">
            <v>0</v>
          </cell>
          <cell r="AV47" t="str">
            <v>NA</v>
          </cell>
          <cell r="AX47" t="str">
            <v>0</v>
          </cell>
          <cell r="AY47" t="str">
            <v>0</v>
          </cell>
          <cell r="AZ47" t="str">
            <v>0</v>
          </cell>
        </row>
        <row r="48">
          <cell r="G48">
            <v>1795668</v>
          </cell>
          <cell r="H48" t="str">
            <v>ADMINISTRADORA</v>
          </cell>
          <cell r="I48">
            <v>39</v>
          </cell>
          <cell r="J48" t="str">
            <v>SUBSIDIADO PLENO</v>
          </cell>
          <cell r="K48" t="str">
            <v>CC-1104432298</v>
          </cell>
          <cell r="L48" t="str">
            <v>P</v>
          </cell>
          <cell r="M48" t="str">
            <v>NINGUNO</v>
          </cell>
          <cell r="N48">
            <v>0</v>
          </cell>
          <cell r="O48">
            <v>13</v>
          </cell>
          <cell r="P48">
            <v>42421</v>
          </cell>
          <cell r="Q48">
            <v>42437</v>
          </cell>
          <cell r="R48">
            <v>42480</v>
          </cell>
          <cell r="S48">
            <v>304400</v>
          </cell>
          <cell r="T48">
            <v>0</v>
          </cell>
          <cell r="U48">
            <v>0</v>
          </cell>
          <cell r="V48">
            <v>304400</v>
          </cell>
          <cell r="W48">
            <v>304400</v>
          </cell>
          <cell r="X48">
            <v>0</v>
          </cell>
          <cell r="Y48">
            <v>0</v>
          </cell>
          <cell r="Z48" t="str">
            <v>NA</v>
          </cell>
          <cell r="AA48" t="str">
            <v>NA</v>
          </cell>
          <cell r="AB48">
            <v>0</v>
          </cell>
          <cell r="AC48">
            <v>0</v>
          </cell>
          <cell r="AD48">
            <v>304400</v>
          </cell>
          <cell r="AR48">
            <v>0</v>
          </cell>
          <cell r="AT48">
            <v>0</v>
          </cell>
          <cell r="AU48">
            <v>0</v>
          </cell>
          <cell r="AV48" t="str">
            <v>NA</v>
          </cell>
          <cell r="AX48" t="str">
            <v>0</v>
          </cell>
          <cell r="AY48" t="str">
            <v>0</v>
          </cell>
          <cell r="AZ48" t="str">
            <v>0</v>
          </cell>
        </row>
        <row r="49">
          <cell r="G49">
            <v>1813516</v>
          </cell>
          <cell r="H49" t="str">
            <v>ADMINISTRADORA</v>
          </cell>
          <cell r="I49">
            <v>39</v>
          </cell>
          <cell r="J49" t="str">
            <v>SUBSIDIADO PLENO</v>
          </cell>
          <cell r="K49" t="str">
            <v>CC-45649065</v>
          </cell>
          <cell r="L49" t="str">
            <v>P</v>
          </cell>
          <cell r="M49" t="str">
            <v>NINGUNO</v>
          </cell>
          <cell r="N49">
            <v>0</v>
          </cell>
          <cell r="O49">
            <v>14</v>
          </cell>
          <cell r="P49">
            <v>42481</v>
          </cell>
          <cell r="Q49">
            <v>42495</v>
          </cell>
          <cell r="R49">
            <v>42537</v>
          </cell>
          <cell r="S49">
            <v>6133000</v>
          </cell>
          <cell r="T49">
            <v>0</v>
          </cell>
          <cell r="U49">
            <v>0</v>
          </cell>
          <cell r="V49">
            <v>6133000</v>
          </cell>
          <cell r="W49">
            <v>6133000</v>
          </cell>
          <cell r="X49">
            <v>1420200</v>
          </cell>
          <cell r="Y49">
            <v>0</v>
          </cell>
          <cell r="Z49" t="str">
            <v>SE REALIZA GLOSA POR CONCEPTO DE PERINENCIA EN INTERNACION HABITACION TREA CAMAS LOS DIAS 01-02 Y 03 PACIENTE CON INOPORTUNIDAD EN LA REALIZACION DE TAC CEREBRAL CULMINA TRATAMIENTO EL DOMINGO DE ACUERDO A LO ORDENADO POR MEDICO TRATANTE. SE REALIZA GLOSA POR PERTINENCIA EN ATENCION DIARIA POR ESPECIALISTA TRATAANTE DE LOS DIAS 30-01-02-03 PACIENTE CON INOPORTINIDAD PARA REALIZACION DE ESTUDIO. SE REALIZA GLOSA POR SOPORTE EN ADMINISTRCION DE MEDICAMENTOS AMPICILINA SULBACTAM SE SOPORTAN 26  SE OBJETA LA DIFERNECIA. VALOR FACTURADO POR UNIDAD 17700. CANTIDAD FACTURADA 68</v>
          </cell>
          <cell r="AA49" t="str">
            <v>NA</v>
          </cell>
          <cell r="AB49">
            <v>0</v>
          </cell>
          <cell r="AC49">
            <v>0</v>
          </cell>
          <cell r="AD49">
            <v>4712800</v>
          </cell>
          <cell r="AR49">
            <v>0</v>
          </cell>
          <cell r="AT49">
            <v>0</v>
          </cell>
          <cell r="AU49">
            <v>0</v>
          </cell>
          <cell r="AV49" t="str">
            <v>NA</v>
          </cell>
          <cell r="AX49" t="str">
            <v>0</v>
          </cell>
          <cell r="AY49" t="str">
            <v>0</v>
          </cell>
          <cell r="AZ49" t="str">
            <v>0</v>
          </cell>
        </row>
        <row r="50">
          <cell r="G50">
            <v>1814412</v>
          </cell>
          <cell r="H50" t="str">
            <v>ADMINISTRADORA</v>
          </cell>
          <cell r="I50">
            <v>39</v>
          </cell>
          <cell r="J50" t="str">
            <v>SUBSIDIADO PLENO</v>
          </cell>
          <cell r="K50" t="str">
            <v>CC-1104432298</v>
          </cell>
          <cell r="L50" t="str">
            <v>P</v>
          </cell>
          <cell r="M50" t="str">
            <v>NINGUNO</v>
          </cell>
          <cell r="N50">
            <v>0</v>
          </cell>
          <cell r="O50">
            <v>14</v>
          </cell>
          <cell r="P50">
            <v>42481</v>
          </cell>
          <cell r="Q50">
            <v>42500</v>
          </cell>
          <cell r="R50">
            <v>42537</v>
          </cell>
          <cell r="S50">
            <v>1396200</v>
          </cell>
          <cell r="T50">
            <v>0</v>
          </cell>
          <cell r="U50">
            <v>0</v>
          </cell>
          <cell r="V50">
            <v>1396200</v>
          </cell>
          <cell r="W50">
            <v>1396200</v>
          </cell>
          <cell r="X50">
            <v>0</v>
          </cell>
          <cell r="Y50">
            <v>0</v>
          </cell>
          <cell r="Z50" t="str">
            <v>NA</v>
          </cell>
          <cell r="AA50" t="str">
            <v>NA</v>
          </cell>
          <cell r="AB50">
            <v>0</v>
          </cell>
          <cell r="AC50">
            <v>0</v>
          </cell>
          <cell r="AD50">
            <v>1396200</v>
          </cell>
          <cell r="AR50">
            <v>0</v>
          </cell>
          <cell r="AT50">
            <v>0</v>
          </cell>
          <cell r="AU50">
            <v>0</v>
          </cell>
          <cell r="AV50" t="str">
            <v>NA</v>
          </cell>
          <cell r="AX50" t="str">
            <v>0</v>
          </cell>
          <cell r="AY50" t="str">
            <v>0</v>
          </cell>
          <cell r="AZ50" t="str">
            <v>0</v>
          </cell>
        </row>
        <row r="51">
          <cell r="G51">
            <v>109926</v>
          </cell>
          <cell r="H51" t="str">
            <v>ADMINISTRADORA</v>
          </cell>
          <cell r="I51">
            <v>39</v>
          </cell>
          <cell r="J51" t="str">
            <v>SUBSIDIADO PLENO</v>
          </cell>
          <cell r="K51" t="str">
            <v>RC-1029604729</v>
          </cell>
          <cell r="L51" t="str">
            <v>P</v>
          </cell>
          <cell r="M51" t="str">
            <v>NINGUNO</v>
          </cell>
          <cell r="N51">
            <v>0</v>
          </cell>
          <cell r="O51">
            <v>14</v>
          </cell>
          <cell r="P51">
            <v>42496</v>
          </cell>
          <cell r="Q51">
            <v>42513</v>
          </cell>
          <cell r="R51">
            <v>42537</v>
          </cell>
          <cell r="S51">
            <v>3892565</v>
          </cell>
          <cell r="T51">
            <v>0</v>
          </cell>
          <cell r="U51">
            <v>0</v>
          </cell>
          <cell r="V51">
            <v>3892565</v>
          </cell>
          <cell r="W51">
            <v>3892565</v>
          </cell>
          <cell r="X51">
            <v>2616500</v>
          </cell>
          <cell r="Y51">
            <v>0</v>
          </cell>
          <cell r="Z51" t="str">
            <v>SE REALIZA GLOSA POR PERTINENCIA EN UNIDAD DE CUIDADOS INTENSIVOS A PACIENTE CON SOSPECHA DE HABER CONVULSIONADO POR MANIFESTACION DE LA MADRE.  SE RECONOCE COMO SALA ESPECIAL INCUBADORA. VALOR FACTURADO POR DIA: $ 1.142.400, VALOR A RECONOCER: $ 282.800. SE REALIZA GLOSA POR CONCEPTO DE PERTINENCIA EN UNIDAD DE CUIDADOS INTERMEDIOS Y SALA ESPECIAL EN INCUBADORA INOPORTUNIDAD EN REALIZACION DE EXAMENENES PARA DEFINIR CONDUCTA.</v>
          </cell>
          <cell r="AA51" t="str">
            <v>NA</v>
          </cell>
          <cell r="AB51">
            <v>0</v>
          </cell>
          <cell r="AC51">
            <v>0</v>
          </cell>
          <cell r="AD51">
            <v>1276065</v>
          </cell>
          <cell r="AR51">
            <v>0</v>
          </cell>
          <cell r="AT51">
            <v>0</v>
          </cell>
          <cell r="AU51">
            <v>0</v>
          </cell>
          <cell r="AV51" t="str">
            <v>NA</v>
          </cell>
          <cell r="AX51" t="str">
            <v>0</v>
          </cell>
          <cell r="AY51" t="str">
            <v>0</v>
          </cell>
          <cell r="AZ51" t="str">
            <v>0</v>
          </cell>
        </row>
        <row r="52">
          <cell r="G52">
            <v>1805070</v>
          </cell>
          <cell r="H52" t="str">
            <v>ADMINISTRADORA</v>
          </cell>
          <cell r="I52">
            <v>39</v>
          </cell>
          <cell r="J52" t="str">
            <v>SUBSIDIADO PLENO</v>
          </cell>
          <cell r="K52" t="str">
            <v>CC-1104432298</v>
          </cell>
          <cell r="L52" t="str">
            <v>P</v>
          </cell>
          <cell r="M52" t="str">
            <v>NINGUNO</v>
          </cell>
          <cell r="N52">
            <v>0</v>
          </cell>
          <cell r="O52">
            <v>13</v>
          </cell>
          <cell r="P52">
            <v>42461</v>
          </cell>
          <cell r="Q52">
            <v>42467</v>
          </cell>
          <cell r="R52">
            <v>42506</v>
          </cell>
          <cell r="S52">
            <v>456200</v>
          </cell>
          <cell r="T52">
            <v>0</v>
          </cell>
          <cell r="U52">
            <v>0</v>
          </cell>
          <cell r="V52">
            <v>456200</v>
          </cell>
          <cell r="W52">
            <v>456200</v>
          </cell>
          <cell r="X52">
            <v>0</v>
          </cell>
          <cell r="Y52">
            <v>0</v>
          </cell>
          <cell r="Z52" t="str">
            <v>NA</v>
          </cell>
          <cell r="AA52" t="str">
            <v>NA</v>
          </cell>
          <cell r="AB52">
            <v>0</v>
          </cell>
          <cell r="AC52">
            <v>0</v>
          </cell>
          <cell r="AD52">
            <v>456200</v>
          </cell>
          <cell r="AR52">
            <v>0</v>
          </cell>
          <cell r="AT52">
            <v>0</v>
          </cell>
          <cell r="AU52">
            <v>0</v>
          </cell>
          <cell r="AV52" t="str">
            <v>NA</v>
          </cell>
          <cell r="AX52" t="str">
            <v>0</v>
          </cell>
          <cell r="AY52" t="str">
            <v>0</v>
          </cell>
          <cell r="AZ52" t="str">
            <v>0</v>
          </cell>
        </row>
        <row r="53">
          <cell r="G53">
            <v>1805723</v>
          </cell>
          <cell r="H53" t="str">
            <v>ADMINISTRADORA</v>
          </cell>
          <cell r="I53">
            <v>39</v>
          </cell>
          <cell r="J53" t="str">
            <v>SUBSIDIADO PLENO</v>
          </cell>
          <cell r="K53" t="str">
            <v>CC-1051654307</v>
          </cell>
          <cell r="L53" t="str">
            <v>P</v>
          </cell>
          <cell r="M53" t="str">
            <v>NINGUNO</v>
          </cell>
          <cell r="N53">
            <v>0</v>
          </cell>
          <cell r="O53">
            <v>13</v>
          </cell>
          <cell r="P53">
            <v>42461</v>
          </cell>
          <cell r="Q53">
            <v>42470</v>
          </cell>
          <cell r="R53">
            <v>42506</v>
          </cell>
          <cell r="S53">
            <v>198087</v>
          </cell>
          <cell r="T53">
            <v>0</v>
          </cell>
          <cell r="U53">
            <v>0</v>
          </cell>
          <cell r="V53">
            <v>198087</v>
          </cell>
          <cell r="W53">
            <v>198087</v>
          </cell>
          <cell r="X53">
            <v>0</v>
          </cell>
          <cell r="Y53">
            <v>0</v>
          </cell>
          <cell r="Z53" t="str">
            <v>NA</v>
          </cell>
          <cell r="AA53" t="str">
            <v>NA</v>
          </cell>
          <cell r="AB53">
            <v>0</v>
          </cell>
          <cell r="AC53">
            <v>0</v>
          </cell>
          <cell r="AD53">
            <v>198087</v>
          </cell>
          <cell r="AR53">
            <v>0</v>
          </cell>
          <cell r="AT53">
            <v>0</v>
          </cell>
          <cell r="AU53">
            <v>0</v>
          </cell>
          <cell r="AV53" t="str">
            <v>NA</v>
          </cell>
          <cell r="AX53" t="str">
            <v>0</v>
          </cell>
          <cell r="AY53" t="str">
            <v>0</v>
          </cell>
          <cell r="AZ53" t="str">
            <v>0</v>
          </cell>
        </row>
        <row r="54">
          <cell r="G54">
            <v>1810595</v>
          </cell>
          <cell r="H54" t="str">
            <v>ADMINISTRADORA</v>
          </cell>
          <cell r="I54">
            <v>39</v>
          </cell>
          <cell r="J54" t="str">
            <v>SUBSIDIADO PLENO</v>
          </cell>
          <cell r="K54" t="str">
            <v>CC-1002155253</v>
          </cell>
          <cell r="L54" t="str">
            <v>P</v>
          </cell>
          <cell r="M54" t="str">
            <v>NINGUNO</v>
          </cell>
          <cell r="N54">
            <v>0</v>
          </cell>
          <cell r="O54">
            <v>13</v>
          </cell>
          <cell r="P54">
            <v>42461</v>
          </cell>
          <cell r="Q54">
            <v>42486</v>
          </cell>
          <cell r="R54">
            <v>42506</v>
          </cell>
          <cell r="S54">
            <v>198800</v>
          </cell>
          <cell r="T54">
            <v>0</v>
          </cell>
          <cell r="U54">
            <v>0</v>
          </cell>
          <cell r="V54">
            <v>198800</v>
          </cell>
          <cell r="W54">
            <v>198800</v>
          </cell>
          <cell r="X54">
            <v>0</v>
          </cell>
          <cell r="Y54">
            <v>0</v>
          </cell>
          <cell r="Z54" t="str">
            <v>NA</v>
          </cell>
          <cell r="AA54" t="str">
            <v>NA</v>
          </cell>
          <cell r="AB54">
            <v>0</v>
          </cell>
          <cell r="AC54">
            <v>0</v>
          </cell>
          <cell r="AD54">
            <v>198800</v>
          </cell>
          <cell r="AR54">
            <v>0</v>
          </cell>
          <cell r="AT54">
            <v>0</v>
          </cell>
          <cell r="AU54">
            <v>0</v>
          </cell>
          <cell r="AV54" t="str">
            <v>NA</v>
          </cell>
          <cell r="AX54" t="str">
            <v>0</v>
          </cell>
          <cell r="AY54" t="str">
            <v>0</v>
          </cell>
          <cell r="AZ54" t="str">
            <v>0</v>
          </cell>
        </row>
        <row r="55">
          <cell r="G55">
            <v>2015018</v>
          </cell>
          <cell r="H55" t="str">
            <v>ADMINISTRADORA</v>
          </cell>
          <cell r="I55">
            <v>39</v>
          </cell>
          <cell r="J55" t="str">
            <v>SUBSIDIADO PLENO</v>
          </cell>
          <cell r="K55" t="str">
            <v>CC-1067884131</v>
          </cell>
          <cell r="L55" t="str">
            <v>P</v>
          </cell>
          <cell r="M55" t="str">
            <v>NINGUNO</v>
          </cell>
          <cell r="N55">
            <v>0</v>
          </cell>
          <cell r="O55">
            <v>15</v>
          </cell>
          <cell r="P55">
            <v>43200</v>
          </cell>
          <cell r="Q55">
            <v>43200</v>
          </cell>
          <cell r="R55">
            <v>43240</v>
          </cell>
          <cell r="S55">
            <v>45000</v>
          </cell>
          <cell r="T55">
            <v>0</v>
          </cell>
          <cell r="U55">
            <v>0</v>
          </cell>
          <cell r="V55">
            <v>45000</v>
          </cell>
          <cell r="W55">
            <v>45000</v>
          </cell>
          <cell r="X55">
            <v>0</v>
          </cell>
          <cell r="Y55">
            <v>0</v>
          </cell>
          <cell r="Z55" t="str">
            <v>NA</v>
          </cell>
          <cell r="AA55" t="str">
            <v>NA</v>
          </cell>
          <cell r="AB55">
            <v>0</v>
          </cell>
          <cell r="AC55">
            <v>0</v>
          </cell>
          <cell r="AD55">
            <v>0</v>
          </cell>
          <cell r="AE55">
            <v>43278</v>
          </cell>
          <cell r="AF55" t="str">
            <v>FACSS</v>
          </cell>
          <cell r="AG55" t="str">
            <v>IPSPU</v>
          </cell>
          <cell r="AH55" t="str">
            <v>Pagado</v>
          </cell>
          <cell r="AI55" t="str">
            <v>AC000002015018</v>
          </cell>
          <cell r="AJ55">
            <v>45000</v>
          </cell>
          <cell r="AK55">
            <v>45000</v>
          </cell>
          <cell r="AL55">
            <v>0</v>
          </cell>
          <cell r="AM55">
            <v>0</v>
          </cell>
          <cell r="AN55">
            <v>0</v>
          </cell>
          <cell r="AO55">
            <v>0</v>
          </cell>
          <cell r="AP55">
            <v>0</v>
          </cell>
          <cell r="AQ55">
            <v>0</v>
          </cell>
          <cell r="AR55">
            <v>45000</v>
          </cell>
          <cell r="AS55">
            <v>0</v>
          </cell>
          <cell r="AT55">
            <v>0</v>
          </cell>
          <cell r="AU55">
            <v>0</v>
          </cell>
          <cell r="AV55" t="str">
            <v>CRUCE ANT</v>
          </cell>
          <cell r="AW55" t="str">
            <v>1749902</v>
          </cell>
          <cell r="AX55" t="str">
            <v>0</v>
          </cell>
          <cell r="AY55" t="str">
            <v>0</v>
          </cell>
          <cell r="AZ55" t="str">
            <v>4804</v>
          </cell>
        </row>
        <row r="56">
          <cell r="G56">
            <v>2015034</v>
          </cell>
          <cell r="H56" t="str">
            <v>ADMINISTRADORA</v>
          </cell>
          <cell r="I56">
            <v>39</v>
          </cell>
          <cell r="J56" t="str">
            <v>SUBSIDIADO PLENO</v>
          </cell>
          <cell r="K56" t="str">
            <v>CC-1067884131</v>
          </cell>
          <cell r="L56" t="str">
            <v>P</v>
          </cell>
          <cell r="M56" t="str">
            <v>NINGUNO</v>
          </cell>
          <cell r="N56">
            <v>0</v>
          </cell>
          <cell r="O56">
            <v>15</v>
          </cell>
          <cell r="P56">
            <v>43200</v>
          </cell>
          <cell r="Q56">
            <v>43200</v>
          </cell>
          <cell r="R56">
            <v>43240</v>
          </cell>
          <cell r="S56">
            <v>79500</v>
          </cell>
          <cell r="T56">
            <v>0</v>
          </cell>
          <cell r="U56">
            <v>0</v>
          </cell>
          <cell r="V56">
            <v>79500</v>
          </cell>
          <cell r="W56">
            <v>79500</v>
          </cell>
          <cell r="X56">
            <v>0</v>
          </cell>
          <cell r="Y56">
            <v>0</v>
          </cell>
          <cell r="Z56" t="str">
            <v>NA</v>
          </cell>
          <cell r="AA56" t="str">
            <v>NA</v>
          </cell>
          <cell r="AB56">
            <v>0</v>
          </cell>
          <cell r="AC56">
            <v>0</v>
          </cell>
          <cell r="AD56">
            <v>0</v>
          </cell>
          <cell r="AE56">
            <v>43278</v>
          </cell>
          <cell r="AF56" t="str">
            <v>FACSS</v>
          </cell>
          <cell r="AG56" t="str">
            <v>IPSPU</v>
          </cell>
          <cell r="AH56" t="str">
            <v>Pagado</v>
          </cell>
          <cell r="AI56" t="str">
            <v>AC000002015034</v>
          </cell>
          <cell r="AJ56">
            <v>79500</v>
          </cell>
          <cell r="AK56">
            <v>79500</v>
          </cell>
          <cell r="AL56">
            <v>0</v>
          </cell>
          <cell r="AM56">
            <v>0</v>
          </cell>
          <cell r="AN56">
            <v>0</v>
          </cell>
          <cell r="AO56">
            <v>0</v>
          </cell>
          <cell r="AP56">
            <v>0</v>
          </cell>
          <cell r="AQ56">
            <v>0</v>
          </cell>
          <cell r="AR56">
            <v>79500</v>
          </cell>
          <cell r="AS56">
            <v>0</v>
          </cell>
          <cell r="AT56">
            <v>0</v>
          </cell>
          <cell r="AU56">
            <v>0</v>
          </cell>
          <cell r="AV56" t="str">
            <v>CRUCE ANT</v>
          </cell>
          <cell r="AW56" t="str">
            <v>1749917</v>
          </cell>
          <cell r="AX56" t="str">
            <v>0</v>
          </cell>
          <cell r="AY56" t="str">
            <v>0</v>
          </cell>
          <cell r="AZ56" t="str">
            <v>4804</v>
          </cell>
        </row>
        <row r="57">
          <cell r="G57">
            <v>2145081</v>
          </cell>
          <cell r="H57" t="str">
            <v>ADMINISTRADORA</v>
          </cell>
          <cell r="I57">
            <v>39</v>
          </cell>
          <cell r="J57" t="str">
            <v>SUBSIDIADO PLENO</v>
          </cell>
          <cell r="K57" t="str">
            <v>CC-36564661</v>
          </cell>
          <cell r="L57" t="str">
            <v>P</v>
          </cell>
          <cell r="M57" t="str">
            <v>NINGUNO</v>
          </cell>
          <cell r="N57">
            <v>0</v>
          </cell>
          <cell r="O57">
            <v>15</v>
          </cell>
          <cell r="P57">
            <v>43678</v>
          </cell>
          <cell r="Q57">
            <v>43678</v>
          </cell>
          <cell r="R57">
            <v>43739</v>
          </cell>
          <cell r="S57">
            <v>259300</v>
          </cell>
          <cell r="T57">
            <v>0</v>
          </cell>
          <cell r="U57">
            <v>0</v>
          </cell>
          <cell r="V57">
            <v>259300</v>
          </cell>
          <cell r="W57">
            <v>259300</v>
          </cell>
          <cell r="X57">
            <v>0</v>
          </cell>
          <cell r="Y57">
            <v>0</v>
          </cell>
          <cell r="Z57" t="str">
            <v>NA</v>
          </cell>
          <cell r="AA57" t="str">
            <v>NA</v>
          </cell>
          <cell r="AB57">
            <v>0</v>
          </cell>
          <cell r="AC57">
            <v>0</v>
          </cell>
          <cell r="AD57">
            <v>0</v>
          </cell>
          <cell r="AE57">
            <v>43739</v>
          </cell>
          <cell r="AF57" t="str">
            <v>FACSS</v>
          </cell>
          <cell r="AG57" t="str">
            <v>IPSPU</v>
          </cell>
          <cell r="AH57" t="str">
            <v>Pagado</v>
          </cell>
          <cell r="AI57" t="str">
            <v>AC002145081</v>
          </cell>
          <cell r="AJ57">
            <v>259300</v>
          </cell>
          <cell r="AK57">
            <v>259300</v>
          </cell>
          <cell r="AL57">
            <v>0</v>
          </cell>
          <cell r="AM57">
            <v>0</v>
          </cell>
          <cell r="AN57">
            <v>0</v>
          </cell>
          <cell r="AO57">
            <v>0</v>
          </cell>
          <cell r="AP57">
            <v>0</v>
          </cell>
          <cell r="AQ57">
            <v>0</v>
          </cell>
          <cell r="AR57">
            <v>0</v>
          </cell>
          <cell r="AS57">
            <v>259300</v>
          </cell>
          <cell r="AT57">
            <v>0</v>
          </cell>
          <cell r="AU57">
            <v>0</v>
          </cell>
          <cell r="AV57" t="str">
            <v>GIRO DIRECTO DEL M.PS.  MES DE NOVIEMBRE DE 2019. EVENTO</v>
          </cell>
          <cell r="AW57" t="str">
            <v>3770317</v>
          </cell>
          <cell r="AX57" t="str">
            <v>25876</v>
          </cell>
          <cell r="AY57" t="str">
            <v>0</v>
          </cell>
          <cell r="AZ57" t="str">
            <v>0</v>
          </cell>
        </row>
        <row r="58">
          <cell r="G58">
            <v>2145192</v>
          </cell>
          <cell r="H58" t="str">
            <v>ADMINISTRADORA</v>
          </cell>
          <cell r="I58">
            <v>39</v>
          </cell>
          <cell r="J58" t="str">
            <v>SUBSIDIADO PLENO</v>
          </cell>
          <cell r="K58" t="str">
            <v>CC-36564661</v>
          </cell>
          <cell r="L58" t="str">
            <v>P</v>
          </cell>
          <cell r="M58" t="str">
            <v>NINGUNO</v>
          </cell>
          <cell r="N58">
            <v>0</v>
          </cell>
          <cell r="O58">
            <v>15</v>
          </cell>
          <cell r="P58">
            <v>43678</v>
          </cell>
          <cell r="Q58">
            <v>43678</v>
          </cell>
          <cell r="R58">
            <v>43739</v>
          </cell>
          <cell r="S58">
            <v>45200</v>
          </cell>
          <cell r="T58">
            <v>0</v>
          </cell>
          <cell r="U58">
            <v>0</v>
          </cell>
          <cell r="V58">
            <v>45200</v>
          </cell>
          <cell r="W58">
            <v>45200</v>
          </cell>
          <cell r="X58">
            <v>0</v>
          </cell>
          <cell r="Y58">
            <v>0</v>
          </cell>
          <cell r="Z58" t="str">
            <v>NA</v>
          </cell>
          <cell r="AA58" t="str">
            <v>NA</v>
          </cell>
          <cell r="AB58">
            <v>0</v>
          </cell>
          <cell r="AC58">
            <v>0</v>
          </cell>
          <cell r="AD58">
            <v>0</v>
          </cell>
          <cell r="AE58">
            <v>43739</v>
          </cell>
          <cell r="AF58" t="str">
            <v>FACSS</v>
          </cell>
          <cell r="AG58" t="str">
            <v>IPSPU</v>
          </cell>
          <cell r="AH58" t="str">
            <v>Pagado</v>
          </cell>
          <cell r="AI58" t="str">
            <v>AC002145192</v>
          </cell>
          <cell r="AJ58">
            <v>45200</v>
          </cell>
          <cell r="AK58">
            <v>45200</v>
          </cell>
          <cell r="AL58">
            <v>0</v>
          </cell>
          <cell r="AM58">
            <v>0</v>
          </cell>
          <cell r="AN58">
            <v>0</v>
          </cell>
          <cell r="AO58">
            <v>0</v>
          </cell>
          <cell r="AP58">
            <v>0</v>
          </cell>
          <cell r="AQ58">
            <v>0</v>
          </cell>
          <cell r="AR58">
            <v>0</v>
          </cell>
          <cell r="AS58">
            <v>45200</v>
          </cell>
          <cell r="AT58">
            <v>0</v>
          </cell>
          <cell r="AU58">
            <v>0</v>
          </cell>
          <cell r="AV58" t="str">
            <v>GIRO DIRECTO DEL M.PS.  MES DE NOVIEMBRE DE 2019. EVENTO</v>
          </cell>
          <cell r="AW58" t="str">
            <v>3770338</v>
          </cell>
          <cell r="AX58" t="str">
            <v>25876</v>
          </cell>
          <cell r="AY58" t="str">
            <v>0</v>
          </cell>
          <cell r="AZ58" t="str">
            <v>0</v>
          </cell>
        </row>
        <row r="59">
          <cell r="G59">
            <v>2145407</v>
          </cell>
          <cell r="H59" t="str">
            <v>ADMINISTRADORA</v>
          </cell>
          <cell r="I59">
            <v>39</v>
          </cell>
          <cell r="J59" t="str">
            <v>SUBSIDIADO PLENO</v>
          </cell>
          <cell r="K59" t="str">
            <v>CC-32829503</v>
          </cell>
          <cell r="L59" t="str">
            <v>P</v>
          </cell>
          <cell r="M59" t="str">
            <v>NINGUNO</v>
          </cell>
          <cell r="N59">
            <v>0</v>
          </cell>
          <cell r="O59">
            <v>15</v>
          </cell>
          <cell r="P59">
            <v>43678</v>
          </cell>
          <cell r="Q59">
            <v>43679</v>
          </cell>
          <cell r="R59">
            <v>43739</v>
          </cell>
          <cell r="S59">
            <v>218800</v>
          </cell>
          <cell r="T59">
            <v>0</v>
          </cell>
          <cell r="U59">
            <v>0</v>
          </cell>
          <cell r="V59">
            <v>218800</v>
          </cell>
          <cell r="W59">
            <v>218800</v>
          </cell>
          <cell r="X59">
            <v>0</v>
          </cell>
          <cell r="Y59">
            <v>0</v>
          </cell>
          <cell r="Z59" t="str">
            <v>NA</v>
          </cell>
          <cell r="AA59" t="str">
            <v>NA</v>
          </cell>
          <cell r="AB59">
            <v>0</v>
          </cell>
          <cell r="AC59">
            <v>0</v>
          </cell>
          <cell r="AD59">
            <v>0</v>
          </cell>
          <cell r="AE59">
            <v>43739</v>
          </cell>
          <cell r="AF59" t="str">
            <v>FACSS</v>
          </cell>
          <cell r="AG59" t="str">
            <v>IPSPU</v>
          </cell>
          <cell r="AH59" t="str">
            <v>Pagado</v>
          </cell>
          <cell r="AI59" t="str">
            <v>AC002145407</v>
          </cell>
          <cell r="AJ59">
            <v>218800</v>
          </cell>
          <cell r="AK59">
            <v>218800</v>
          </cell>
          <cell r="AL59">
            <v>0</v>
          </cell>
          <cell r="AM59">
            <v>0</v>
          </cell>
          <cell r="AN59">
            <v>0</v>
          </cell>
          <cell r="AO59">
            <v>0</v>
          </cell>
          <cell r="AP59">
            <v>0</v>
          </cell>
          <cell r="AQ59">
            <v>0</v>
          </cell>
          <cell r="AR59">
            <v>0</v>
          </cell>
          <cell r="AS59">
            <v>218800</v>
          </cell>
          <cell r="AT59">
            <v>0</v>
          </cell>
          <cell r="AU59">
            <v>0</v>
          </cell>
          <cell r="AV59" t="str">
            <v>GIRO DIRECTO DEL M.PS.  MES DE NOVIEMBRE DE 2019. EVENTO</v>
          </cell>
          <cell r="AW59" t="str">
            <v>3770580</v>
          </cell>
          <cell r="AX59" t="str">
            <v>25876</v>
          </cell>
          <cell r="AY59" t="str">
            <v>0</v>
          </cell>
          <cell r="AZ59" t="str">
            <v>0</v>
          </cell>
        </row>
        <row r="60">
          <cell r="G60">
            <v>2145992</v>
          </cell>
          <cell r="H60" t="str">
            <v>ADMINISTRADORA</v>
          </cell>
          <cell r="I60">
            <v>39</v>
          </cell>
          <cell r="J60" t="str">
            <v>SUBSIDIADO PLENO</v>
          </cell>
          <cell r="K60" t="str">
            <v>CC-1064608507</v>
          </cell>
          <cell r="L60" t="str">
            <v>P</v>
          </cell>
          <cell r="M60" t="str">
            <v>NINGUNO</v>
          </cell>
          <cell r="N60">
            <v>0</v>
          </cell>
          <cell r="O60">
            <v>15</v>
          </cell>
          <cell r="P60">
            <v>43678</v>
          </cell>
          <cell r="Q60">
            <v>43682</v>
          </cell>
          <cell r="R60">
            <v>43739</v>
          </cell>
          <cell r="S60">
            <v>1422989</v>
          </cell>
          <cell r="T60">
            <v>0</v>
          </cell>
          <cell r="U60">
            <v>0</v>
          </cell>
          <cell r="V60">
            <v>1422989</v>
          </cell>
          <cell r="W60">
            <v>1422989</v>
          </cell>
          <cell r="X60">
            <v>0</v>
          </cell>
          <cell r="Y60">
            <v>0</v>
          </cell>
          <cell r="Z60" t="str">
            <v>NA</v>
          </cell>
          <cell r="AA60" t="str">
            <v>AUDITORIA</v>
          </cell>
          <cell r="AB60">
            <v>0</v>
          </cell>
          <cell r="AC60">
            <v>0</v>
          </cell>
          <cell r="AD60">
            <v>0</v>
          </cell>
          <cell r="AE60">
            <v>43742</v>
          </cell>
          <cell r="AF60" t="str">
            <v>FACSS</v>
          </cell>
          <cell r="AG60" t="str">
            <v>IPSPU</v>
          </cell>
          <cell r="AH60" t="str">
            <v>Pagado</v>
          </cell>
          <cell r="AI60" t="str">
            <v>AC002145992</v>
          </cell>
          <cell r="AJ60">
            <v>1422989</v>
          </cell>
          <cell r="AK60">
            <v>1422989</v>
          </cell>
          <cell r="AL60">
            <v>0</v>
          </cell>
          <cell r="AM60">
            <v>0</v>
          </cell>
          <cell r="AN60">
            <v>0</v>
          </cell>
          <cell r="AO60">
            <v>0</v>
          </cell>
          <cell r="AP60">
            <v>0</v>
          </cell>
          <cell r="AQ60">
            <v>0</v>
          </cell>
          <cell r="AR60">
            <v>0</v>
          </cell>
          <cell r="AS60">
            <v>1422989</v>
          </cell>
          <cell r="AT60">
            <v>0</v>
          </cell>
          <cell r="AU60">
            <v>0</v>
          </cell>
          <cell r="AV60" t="str">
            <v>GIRO DIRECTO DEL M.PS.  MES DE NOVIEMBRE DE 2019. EVENTO</v>
          </cell>
          <cell r="AW60" t="str">
            <v>3768344</v>
          </cell>
          <cell r="AX60" t="str">
            <v>25876</v>
          </cell>
          <cell r="AY60" t="str">
            <v>0</v>
          </cell>
          <cell r="AZ60" t="str">
            <v>0</v>
          </cell>
        </row>
        <row r="61">
          <cell r="G61">
            <v>2146829</v>
          </cell>
          <cell r="H61" t="str">
            <v>ADMINISTRADORA</v>
          </cell>
          <cell r="I61">
            <v>39</v>
          </cell>
          <cell r="J61" t="str">
            <v>SUBSIDIADO PLENO</v>
          </cell>
          <cell r="K61" t="str">
            <v>CC-1082878431</v>
          </cell>
          <cell r="L61" t="str">
            <v>P</v>
          </cell>
          <cell r="M61" t="str">
            <v>NINGUNO</v>
          </cell>
          <cell r="N61">
            <v>0</v>
          </cell>
          <cell r="O61">
            <v>15</v>
          </cell>
          <cell r="P61">
            <v>43678</v>
          </cell>
          <cell r="Q61">
            <v>43685</v>
          </cell>
          <cell r="R61">
            <v>43739</v>
          </cell>
          <cell r="S61">
            <v>84300</v>
          </cell>
          <cell r="T61">
            <v>0</v>
          </cell>
          <cell r="U61">
            <v>0</v>
          </cell>
          <cell r="V61">
            <v>84300</v>
          </cell>
          <cell r="W61">
            <v>84300</v>
          </cell>
          <cell r="X61">
            <v>0</v>
          </cell>
          <cell r="Y61">
            <v>0</v>
          </cell>
          <cell r="Z61" t="str">
            <v>NA</v>
          </cell>
          <cell r="AA61" t="str">
            <v>NA</v>
          </cell>
          <cell r="AB61">
            <v>0</v>
          </cell>
          <cell r="AC61">
            <v>0</v>
          </cell>
          <cell r="AD61">
            <v>0</v>
          </cell>
          <cell r="AE61">
            <v>43739</v>
          </cell>
          <cell r="AF61" t="str">
            <v>FACSS</v>
          </cell>
          <cell r="AG61" t="str">
            <v>IPSPU</v>
          </cell>
          <cell r="AH61" t="str">
            <v>Pagado</v>
          </cell>
          <cell r="AI61" t="str">
            <v>AC002146829</v>
          </cell>
          <cell r="AJ61">
            <v>84300</v>
          </cell>
          <cell r="AK61">
            <v>84300</v>
          </cell>
          <cell r="AL61">
            <v>0</v>
          </cell>
          <cell r="AM61">
            <v>0</v>
          </cell>
          <cell r="AN61">
            <v>0</v>
          </cell>
          <cell r="AO61">
            <v>0</v>
          </cell>
          <cell r="AP61">
            <v>0</v>
          </cell>
          <cell r="AQ61">
            <v>0</v>
          </cell>
          <cell r="AR61">
            <v>0</v>
          </cell>
          <cell r="AS61">
            <v>84300</v>
          </cell>
          <cell r="AT61">
            <v>0</v>
          </cell>
          <cell r="AU61">
            <v>0</v>
          </cell>
          <cell r="AV61" t="str">
            <v>GIRO DIRECTO DEL M.PS.  MES DE NOVIEMBRE DE 2019. EVENTO</v>
          </cell>
          <cell r="AW61" t="str">
            <v>3770384</v>
          </cell>
          <cell r="AX61" t="str">
            <v>25876</v>
          </cell>
          <cell r="AY61" t="str">
            <v>0</v>
          </cell>
          <cell r="AZ61" t="str">
            <v>0</v>
          </cell>
        </row>
        <row r="62">
          <cell r="G62">
            <v>2147144</v>
          </cell>
          <cell r="H62" t="str">
            <v>ADMINISTRADORA</v>
          </cell>
          <cell r="I62">
            <v>39</v>
          </cell>
          <cell r="J62" t="str">
            <v>SUBSIDIADO PLENO</v>
          </cell>
          <cell r="K62" t="str">
            <v>CC-33227197</v>
          </cell>
          <cell r="L62" t="str">
            <v>P</v>
          </cell>
          <cell r="M62" t="str">
            <v>NINGUNO</v>
          </cell>
          <cell r="N62">
            <v>0</v>
          </cell>
          <cell r="O62">
            <v>15</v>
          </cell>
          <cell r="P62">
            <v>43678</v>
          </cell>
          <cell r="Q62">
            <v>43686</v>
          </cell>
          <cell r="R62">
            <v>43739</v>
          </cell>
          <cell r="S62">
            <v>241200</v>
          </cell>
          <cell r="T62">
            <v>0</v>
          </cell>
          <cell r="U62">
            <v>0</v>
          </cell>
          <cell r="V62">
            <v>241200</v>
          </cell>
          <cell r="W62">
            <v>241200</v>
          </cell>
          <cell r="X62">
            <v>0</v>
          </cell>
          <cell r="Y62">
            <v>0</v>
          </cell>
          <cell r="Z62" t="str">
            <v>NA</v>
          </cell>
          <cell r="AA62" t="str">
            <v>NA</v>
          </cell>
          <cell r="AB62">
            <v>0</v>
          </cell>
          <cell r="AC62">
            <v>0</v>
          </cell>
          <cell r="AD62">
            <v>0</v>
          </cell>
          <cell r="AE62">
            <v>43739</v>
          </cell>
          <cell r="AF62" t="str">
            <v>FACSS</v>
          </cell>
          <cell r="AG62" t="str">
            <v>IPSPU</v>
          </cell>
          <cell r="AH62" t="str">
            <v>Pagado</v>
          </cell>
          <cell r="AI62" t="str">
            <v>AC002147144</v>
          </cell>
          <cell r="AJ62">
            <v>241200</v>
          </cell>
          <cell r="AK62">
            <v>241200</v>
          </cell>
          <cell r="AL62">
            <v>0</v>
          </cell>
          <cell r="AM62">
            <v>0</v>
          </cell>
          <cell r="AN62">
            <v>0</v>
          </cell>
          <cell r="AO62">
            <v>0</v>
          </cell>
          <cell r="AP62">
            <v>0</v>
          </cell>
          <cell r="AQ62">
            <v>0</v>
          </cell>
          <cell r="AR62">
            <v>0</v>
          </cell>
          <cell r="AS62">
            <v>241200</v>
          </cell>
          <cell r="AT62">
            <v>0</v>
          </cell>
          <cell r="AU62">
            <v>0</v>
          </cell>
          <cell r="AV62" t="str">
            <v>GIRO DIRECTO DEL M.PS.  MES DE NOVIEMBRE DE 2019. EVENTO</v>
          </cell>
          <cell r="AW62" t="str">
            <v>3770503</v>
          </cell>
          <cell r="AX62" t="str">
            <v>25876</v>
          </cell>
          <cell r="AY62" t="str">
            <v>0</v>
          </cell>
          <cell r="AZ62" t="str">
            <v>0</v>
          </cell>
        </row>
        <row r="63">
          <cell r="G63">
            <v>2147815</v>
          </cell>
          <cell r="H63" t="str">
            <v>ADMINISTRADORA</v>
          </cell>
          <cell r="I63">
            <v>39</v>
          </cell>
          <cell r="J63" t="str">
            <v>SUBSIDIADO PLENO</v>
          </cell>
          <cell r="K63" t="str">
            <v>CC-1082878431</v>
          </cell>
          <cell r="L63" t="str">
            <v>P</v>
          </cell>
          <cell r="M63" t="str">
            <v>NINGUNO</v>
          </cell>
          <cell r="N63">
            <v>0</v>
          </cell>
          <cell r="O63">
            <v>15</v>
          </cell>
          <cell r="P63">
            <v>43678</v>
          </cell>
          <cell r="Q63">
            <v>43689</v>
          </cell>
          <cell r="R63">
            <v>43739</v>
          </cell>
          <cell r="S63">
            <v>221100</v>
          </cell>
          <cell r="T63">
            <v>0</v>
          </cell>
          <cell r="U63">
            <v>0</v>
          </cell>
          <cell r="V63">
            <v>221100</v>
          </cell>
          <cell r="W63">
            <v>221100</v>
          </cell>
          <cell r="X63">
            <v>0</v>
          </cell>
          <cell r="Y63">
            <v>0</v>
          </cell>
          <cell r="Z63" t="str">
            <v>NA</v>
          </cell>
          <cell r="AA63" t="str">
            <v>NA</v>
          </cell>
          <cell r="AB63">
            <v>0</v>
          </cell>
          <cell r="AC63">
            <v>0</v>
          </cell>
          <cell r="AD63">
            <v>0</v>
          </cell>
          <cell r="AE63">
            <v>43739</v>
          </cell>
          <cell r="AF63" t="str">
            <v>FACSS</v>
          </cell>
          <cell r="AG63" t="str">
            <v>IPSPU</v>
          </cell>
          <cell r="AH63" t="str">
            <v>Pagado</v>
          </cell>
          <cell r="AI63" t="str">
            <v>AC002147815</v>
          </cell>
          <cell r="AJ63">
            <v>221100</v>
          </cell>
          <cell r="AK63">
            <v>221100</v>
          </cell>
          <cell r="AL63">
            <v>0</v>
          </cell>
          <cell r="AM63">
            <v>0</v>
          </cell>
          <cell r="AN63">
            <v>0</v>
          </cell>
          <cell r="AO63">
            <v>0</v>
          </cell>
          <cell r="AP63">
            <v>0</v>
          </cell>
          <cell r="AQ63">
            <v>0</v>
          </cell>
          <cell r="AR63">
            <v>0</v>
          </cell>
          <cell r="AS63">
            <v>221100</v>
          </cell>
          <cell r="AT63">
            <v>0</v>
          </cell>
          <cell r="AU63">
            <v>0</v>
          </cell>
          <cell r="AV63" t="str">
            <v>GIRO DIRECTO DEL M.PS.  MES DE NOVIEMBRE DE 2019. EVENTO</v>
          </cell>
          <cell r="AW63" t="str">
            <v>3770510</v>
          </cell>
          <cell r="AX63" t="str">
            <v>25876</v>
          </cell>
          <cell r="AY63" t="str">
            <v>0</v>
          </cell>
          <cell r="AZ63" t="str">
            <v>0</v>
          </cell>
        </row>
        <row r="64">
          <cell r="G64">
            <v>2148006</v>
          </cell>
          <cell r="H64" t="str">
            <v>ADMINISTRADORA</v>
          </cell>
          <cell r="I64">
            <v>39</v>
          </cell>
          <cell r="J64" t="str">
            <v>SUBSIDIADO PLENO</v>
          </cell>
          <cell r="K64" t="str">
            <v>TI-1042857408</v>
          </cell>
          <cell r="L64" t="str">
            <v>P</v>
          </cell>
          <cell r="M64" t="str">
            <v>NINGUNO</v>
          </cell>
          <cell r="N64">
            <v>0</v>
          </cell>
          <cell r="O64">
            <v>15</v>
          </cell>
          <cell r="P64">
            <v>43678</v>
          </cell>
          <cell r="Q64">
            <v>43689</v>
          </cell>
          <cell r="R64">
            <v>43739</v>
          </cell>
          <cell r="S64">
            <v>47800</v>
          </cell>
          <cell r="T64">
            <v>0</v>
          </cell>
          <cell r="U64">
            <v>0</v>
          </cell>
          <cell r="V64">
            <v>47800</v>
          </cell>
          <cell r="W64">
            <v>47800</v>
          </cell>
          <cell r="X64">
            <v>0</v>
          </cell>
          <cell r="Y64">
            <v>0</v>
          </cell>
          <cell r="Z64" t="str">
            <v>NA</v>
          </cell>
          <cell r="AA64" t="str">
            <v>NA</v>
          </cell>
          <cell r="AB64">
            <v>0</v>
          </cell>
          <cell r="AC64">
            <v>0</v>
          </cell>
          <cell r="AD64">
            <v>0</v>
          </cell>
          <cell r="AE64">
            <v>43739</v>
          </cell>
          <cell r="AF64" t="str">
            <v>FACSS</v>
          </cell>
          <cell r="AG64" t="str">
            <v>IPSPU</v>
          </cell>
          <cell r="AH64" t="str">
            <v>Pagado</v>
          </cell>
          <cell r="AI64" t="str">
            <v>AC002148006</v>
          </cell>
          <cell r="AJ64">
            <v>47800</v>
          </cell>
          <cell r="AK64">
            <v>47800</v>
          </cell>
          <cell r="AL64">
            <v>0</v>
          </cell>
          <cell r="AM64">
            <v>0</v>
          </cell>
          <cell r="AN64">
            <v>0</v>
          </cell>
          <cell r="AO64">
            <v>0</v>
          </cell>
          <cell r="AP64">
            <v>0</v>
          </cell>
          <cell r="AQ64">
            <v>0</v>
          </cell>
          <cell r="AR64">
            <v>0</v>
          </cell>
          <cell r="AS64">
            <v>47800</v>
          </cell>
          <cell r="AT64">
            <v>0</v>
          </cell>
          <cell r="AU64">
            <v>0</v>
          </cell>
          <cell r="AV64" t="str">
            <v>GIRO DIRECTO DEL M.PS.  MES DE NOVIEMBRE DE 2019. EVENTO</v>
          </cell>
          <cell r="AW64" t="str">
            <v>3770745</v>
          </cell>
          <cell r="AX64" t="str">
            <v>25876</v>
          </cell>
          <cell r="AY64" t="str">
            <v>0</v>
          </cell>
          <cell r="AZ64" t="str">
            <v>0</v>
          </cell>
        </row>
        <row r="65">
          <cell r="G65">
            <v>2152072</v>
          </cell>
          <cell r="H65" t="str">
            <v>ADMINISTRADORA</v>
          </cell>
          <cell r="I65">
            <v>39</v>
          </cell>
          <cell r="J65" t="str">
            <v>SUBSIDIADO PLENO</v>
          </cell>
          <cell r="K65" t="str">
            <v>CC-32829503</v>
          </cell>
          <cell r="L65" t="str">
            <v>P</v>
          </cell>
          <cell r="M65" t="str">
            <v>NINGUNO</v>
          </cell>
          <cell r="N65">
            <v>0</v>
          </cell>
          <cell r="O65">
            <v>15</v>
          </cell>
          <cell r="P65">
            <v>43678</v>
          </cell>
          <cell r="Q65">
            <v>43703</v>
          </cell>
          <cell r="R65">
            <v>43739</v>
          </cell>
          <cell r="S65">
            <v>108900</v>
          </cell>
          <cell r="T65">
            <v>0</v>
          </cell>
          <cell r="U65">
            <v>0</v>
          </cell>
          <cell r="V65">
            <v>108900</v>
          </cell>
          <cell r="W65">
            <v>108900</v>
          </cell>
          <cell r="X65">
            <v>0</v>
          </cell>
          <cell r="Y65">
            <v>0</v>
          </cell>
          <cell r="Z65" t="str">
            <v>NA</v>
          </cell>
          <cell r="AA65" t="str">
            <v>NA</v>
          </cell>
          <cell r="AB65">
            <v>0</v>
          </cell>
          <cell r="AC65">
            <v>0</v>
          </cell>
          <cell r="AD65">
            <v>0</v>
          </cell>
          <cell r="AE65">
            <v>43739</v>
          </cell>
          <cell r="AF65" t="str">
            <v>FACSS</v>
          </cell>
          <cell r="AG65" t="str">
            <v>IPSPU</v>
          </cell>
          <cell r="AH65" t="str">
            <v>Pagado</v>
          </cell>
          <cell r="AI65" t="str">
            <v>AC002152072</v>
          </cell>
          <cell r="AJ65">
            <v>108900</v>
          </cell>
          <cell r="AK65">
            <v>108900</v>
          </cell>
          <cell r="AL65">
            <v>0</v>
          </cell>
          <cell r="AM65">
            <v>0</v>
          </cell>
          <cell r="AN65">
            <v>0</v>
          </cell>
          <cell r="AO65">
            <v>0</v>
          </cell>
          <cell r="AP65">
            <v>0</v>
          </cell>
          <cell r="AQ65">
            <v>0</v>
          </cell>
          <cell r="AR65">
            <v>0</v>
          </cell>
          <cell r="AS65">
            <v>108900</v>
          </cell>
          <cell r="AT65">
            <v>0</v>
          </cell>
          <cell r="AU65">
            <v>0</v>
          </cell>
          <cell r="AV65" t="str">
            <v>GIRO DIRECTO DEL M.PS.  MES DE NOVIEMBRE DE 2019. EVENTO</v>
          </cell>
          <cell r="AW65" t="str">
            <v>3770578</v>
          </cell>
          <cell r="AX65" t="str">
            <v>25876</v>
          </cell>
          <cell r="AY65" t="str">
            <v>0</v>
          </cell>
          <cell r="AZ65" t="str">
            <v>0</v>
          </cell>
        </row>
        <row r="66">
          <cell r="G66">
            <v>2154426</v>
          </cell>
          <cell r="H66" t="str">
            <v>ADMINISTRADORA</v>
          </cell>
          <cell r="I66">
            <v>39</v>
          </cell>
          <cell r="J66" t="str">
            <v>SUBSIDIADO PLENO</v>
          </cell>
          <cell r="K66" t="str">
            <v>CC-32829503</v>
          </cell>
          <cell r="L66" t="str">
            <v>P</v>
          </cell>
          <cell r="M66" t="str">
            <v>NINGUNO</v>
          </cell>
          <cell r="N66">
            <v>0</v>
          </cell>
          <cell r="O66">
            <v>15</v>
          </cell>
          <cell r="P66">
            <v>43678</v>
          </cell>
          <cell r="Q66">
            <v>43707</v>
          </cell>
          <cell r="R66">
            <v>43739</v>
          </cell>
          <cell r="S66">
            <v>110200</v>
          </cell>
          <cell r="T66">
            <v>0</v>
          </cell>
          <cell r="U66">
            <v>0</v>
          </cell>
          <cell r="V66">
            <v>110200</v>
          </cell>
          <cell r="W66">
            <v>110200</v>
          </cell>
          <cell r="X66">
            <v>0</v>
          </cell>
          <cell r="Y66">
            <v>0</v>
          </cell>
          <cell r="Z66" t="str">
            <v>NA</v>
          </cell>
          <cell r="AA66" t="str">
            <v>NA</v>
          </cell>
          <cell r="AB66">
            <v>0</v>
          </cell>
          <cell r="AC66">
            <v>0</v>
          </cell>
          <cell r="AD66">
            <v>0</v>
          </cell>
          <cell r="AE66">
            <v>43739</v>
          </cell>
          <cell r="AF66" t="str">
            <v>FACSS</v>
          </cell>
          <cell r="AG66" t="str">
            <v>IPSPU</v>
          </cell>
          <cell r="AH66" t="str">
            <v>Pagado</v>
          </cell>
          <cell r="AI66" t="str">
            <v>AC002154426</v>
          </cell>
          <cell r="AJ66">
            <v>110200</v>
          </cell>
          <cell r="AK66">
            <v>110200</v>
          </cell>
          <cell r="AL66">
            <v>0</v>
          </cell>
          <cell r="AM66">
            <v>0</v>
          </cell>
          <cell r="AN66">
            <v>0</v>
          </cell>
          <cell r="AO66">
            <v>0</v>
          </cell>
          <cell r="AP66">
            <v>0</v>
          </cell>
          <cell r="AQ66">
            <v>0</v>
          </cell>
          <cell r="AR66">
            <v>0</v>
          </cell>
          <cell r="AS66">
            <v>110200</v>
          </cell>
          <cell r="AT66">
            <v>0</v>
          </cell>
          <cell r="AU66">
            <v>0</v>
          </cell>
          <cell r="AV66" t="str">
            <v>GIRO DIRECTO DEL M.PS.  MES DE NOVIEMBRE DE 2019. EVENTO</v>
          </cell>
          <cell r="AW66" t="str">
            <v>3770593</v>
          </cell>
          <cell r="AX66" t="str">
            <v>25876</v>
          </cell>
          <cell r="AY66" t="str">
            <v>0</v>
          </cell>
          <cell r="AZ66" t="str">
            <v>0</v>
          </cell>
        </row>
        <row r="67">
          <cell r="G67">
            <v>177237</v>
          </cell>
          <cell r="H67" t="str">
            <v>ADMINISTRADORA</v>
          </cell>
          <cell r="I67">
            <v>39</v>
          </cell>
          <cell r="J67" t="str">
            <v>SUBSIDIADO PLENO</v>
          </cell>
          <cell r="K67" t="str">
            <v>CC-1064608507</v>
          </cell>
          <cell r="L67" t="str">
            <v>P</v>
          </cell>
          <cell r="M67" t="str">
            <v>NINGUNO</v>
          </cell>
          <cell r="N67">
            <v>0</v>
          </cell>
          <cell r="O67">
            <v>15</v>
          </cell>
          <cell r="P67">
            <v>43678</v>
          </cell>
          <cell r="Q67">
            <v>43698</v>
          </cell>
          <cell r="R67">
            <v>43739</v>
          </cell>
          <cell r="S67">
            <v>1750433</v>
          </cell>
          <cell r="T67">
            <v>0</v>
          </cell>
          <cell r="U67">
            <v>0</v>
          </cell>
          <cell r="V67">
            <v>1750433</v>
          </cell>
          <cell r="W67">
            <v>1750433</v>
          </cell>
          <cell r="X67">
            <v>0</v>
          </cell>
          <cell r="Y67">
            <v>0</v>
          </cell>
          <cell r="Z67" t="str">
            <v>NA</v>
          </cell>
          <cell r="AA67" t="str">
            <v>NA</v>
          </cell>
          <cell r="AB67">
            <v>0</v>
          </cell>
          <cell r="AC67">
            <v>0</v>
          </cell>
          <cell r="AD67">
            <v>0</v>
          </cell>
          <cell r="AE67">
            <v>43742</v>
          </cell>
          <cell r="AF67" t="str">
            <v>FACSS</v>
          </cell>
          <cell r="AG67" t="str">
            <v>IPSPU</v>
          </cell>
          <cell r="AH67" t="str">
            <v>Pagado</v>
          </cell>
          <cell r="AI67" t="str">
            <v>UMI0177237</v>
          </cell>
          <cell r="AJ67">
            <v>1750433</v>
          </cell>
          <cell r="AK67">
            <v>1750433</v>
          </cell>
          <cell r="AL67">
            <v>0</v>
          </cell>
          <cell r="AM67">
            <v>0</v>
          </cell>
          <cell r="AN67">
            <v>0</v>
          </cell>
          <cell r="AO67">
            <v>0</v>
          </cell>
          <cell r="AP67">
            <v>0</v>
          </cell>
          <cell r="AQ67">
            <v>0</v>
          </cell>
          <cell r="AR67">
            <v>0</v>
          </cell>
          <cell r="AS67">
            <v>1750433</v>
          </cell>
          <cell r="AT67">
            <v>0</v>
          </cell>
          <cell r="AU67">
            <v>0</v>
          </cell>
          <cell r="AV67" t="str">
            <v>GIRO DIRECTO DEL M.PS.  MES DE NOVIEMBRE DE 2019. EVENTO</v>
          </cell>
          <cell r="AW67" t="str">
            <v>3768185</v>
          </cell>
          <cell r="AX67" t="str">
            <v>25876</v>
          </cell>
          <cell r="AY67" t="str">
            <v>0</v>
          </cell>
          <cell r="AZ67" t="str">
            <v>0</v>
          </cell>
        </row>
        <row r="68">
          <cell r="G68">
            <v>1821280</v>
          </cell>
          <cell r="H68" t="str">
            <v>ADMINISTRADORA</v>
          </cell>
          <cell r="I68">
            <v>39</v>
          </cell>
          <cell r="J68" t="str">
            <v>SUBSIDIADO PLENO</v>
          </cell>
          <cell r="K68" t="str">
            <v>CC-1104432298</v>
          </cell>
          <cell r="L68" t="str">
            <v>P</v>
          </cell>
          <cell r="M68" t="str">
            <v>NINGUNO</v>
          </cell>
          <cell r="N68">
            <v>0</v>
          </cell>
          <cell r="O68">
            <v>15</v>
          </cell>
          <cell r="P68">
            <v>42517</v>
          </cell>
          <cell r="Q68">
            <v>42524</v>
          </cell>
          <cell r="R68">
            <v>42569</v>
          </cell>
          <cell r="S68">
            <v>520000</v>
          </cell>
          <cell r="T68">
            <v>0</v>
          </cell>
          <cell r="U68">
            <v>0</v>
          </cell>
          <cell r="V68">
            <v>520000</v>
          </cell>
          <cell r="W68">
            <v>520000</v>
          </cell>
          <cell r="X68">
            <v>0</v>
          </cell>
          <cell r="Y68">
            <v>0</v>
          </cell>
          <cell r="Z68" t="str">
            <v>NA</v>
          </cell>
          <cell r="AA68" t="str">
            <v>NA</v>
          </cell>
          <cell r="AB68">
            <v>0</v>
          </cell>
          <cell r="AC68">
            <v>0</v>
          </cell>
          <cell r="AD68">
            <v>520000</v>
          </cell>
          <cell r="AR68">
            <v>0</v>
          </cell>
          <cell r="AT68">
            <v>0</v>
          </cell>
          <cell r="AU68">
            <v>0</v>
          </cell>
          <cell r="AV68" t="str">
            <v>NA</v>
          </cell>
          <cell r="AX68" t="str">
            <v>0</v>
          </cell>
          <cell r="AY68" t="str">
            <v>0</v>
          </cell>
          <cell r="AZ68" t="str">
            <v>0</v>
          </cell>
        </row>
        <row r="69">
          <cell r="G69">
            <v>1822816</v>
          </cell>
          <cell r="H69" t="str">
            <v>ADMINISTRADORA</v>
          </cell>
          <cell r="I69">
            <v>39</v>
          </cell>
          <cell r="J69" t="str">
            <v>SUBSIDIADO PLENO</v>
          </cell>
          <cell r="K69" t="str">
            <v>CC-1129515432</v>
          </cell>
          <cell r="L69" t="str">
            <v>P</v>
          </cell>
          <cell r="M69" t="str">
            <v>NINGUNO</v>
          </cell>
          <cell r="N69">
            <v>0</v>
          </cell>
          <cell r="O69">
            <v>15</v>
          </cell>
          <cell r="P69">
            <v>42517</v>
          </cell>
          <cell r="Q69">
            <v>42531</v>
          </cell>
          <cell r="R69">
            <v>42569</v>
          </cell>
          <cell r="S69">
            <v>656200</v>
          </cell>
          <cell r="T69">
            <v>0</v>
          </cell>
          <cell r="U69">
            <v>0</v>
          </cell>
          <cell r="V69">
            <v>656200</v>
          </cell>
          <cell r="W69">
            <v>656200</v>
          </cell>
          <cell r="X69">
            <v>0</v>
          </cell>
          <cell r="Y69">
            <v>0</v>
          </cell>
          <cell r="Z69" t="str">
            <v>NA</v>
          </cell>
          <cell r="AA69" t="str">
            <v>NA</v>
          </cell>
          <cell r="AB69">
            <v>0</v>
          </cell>
          <cell r="AC69">
            <v>0</v>
          </cell>
          <cell r="AD69">
            <v>656200</v>
          </cell>
          <cell r="AR69">
            <v>0</v>
          </cell>
          <cell r="AT69">
            <v>0</v>
          </cell>
          <cell r="AU69">
            <v>0</v>
          </cell>
          <cell r="AV69" t="str">
            <v>NA</v>
          </cell>
          <cell r="AX69" t="str">
            <v>0</v>
          </cell>
          <cell r="AY69" t="str">
            <v>0</v>
          </cell>
          <cell r="AZ69" t="str">
            <v>0</v>
          </cell>
        </row>
        <row r="70">
          <cell r="G70">
            <v>1858878</v>
          </cell>
          <cell r="H70" t="str">
            <v>ADMINISTRADORA</v>
          </cell>
          <cell r="I70">
            <v>39</v>
          </cell>
          <cell r="J70" t="str">
            <v>SUBSIDIADO PLENO</v>
          </cell>
          <cell r="K70" t="str">
            <v>CC-32646420</v>
          </cell>
          <cell r="L70" t="str">
            <v>P</v>
          </cell>
          <cell r="M70" t="str">
            <v>NINGUNO</v>
          </cell>
          <cell r="N70">
            <v>0</v>
          </cell>
          <cell r="O70">
            <v>13</v>
          </cell>
          <cell r="P70">
            <v>42671</v>
          </cell>
          <cell r="Q70">
            <v>42672</v>
          </cell>
          <cell r="R70">
            <v>42690</v>
          </cell>
          <cell r="S70">
            <v>532000</v>
          </cell>
          <cell r="T70">
            <v>0</v>
          </cell>
          <cell r="U70">
            <v>0</v>
          </cell>
          <cell r="V70">
            <v>532000</v>
          </cell>
          <cell r="W70">
            <v>532000</v>
          </cell>
          <cell r="X70">
            <v>0</v>
          </cell>
          <cell r="Y70">
            <v>0</v>
          </cell>
          <cell r="Z70" t="str">
            <v>NA</v>
          </cell>
          <cell r="AA70" t="str">
            <v>NA</v>
          </cell>
          <cell r="AB70">
            <v>0</v>
          </cell>
          <cell r="AC70">
            <v>0</v>
          </cell>
          <cell r="AD70">
            <v>0</v>
          </cell>
          <cell r="AE70">
            <v>42705</v>
          </cell>
          <cell r="AF70" t="str">
            <v>SIFCS</v>
          </cell>
          <cell r="AG70" t="str">
            <v>IPSPU</v>
          </cell>
          <cell r="AH70" t="str">
            <v>Pagado</v>
          </cell>
          <cell r="AI70" t="str">
            <v>AC000001858878</v>
          </cell>
          <cell r="AJ70">
            <v>532000</v>
          </cell>
          <cell r="AK70">
            <v>532000</v>
          </cell>
          <cell r="AL70">
            <v>0</v>
          </cell>
          <cell r="AM70">
            <v>0</v>
          </cell>
          <cell r="AN70">
            <v>0</v>
          </cell>
          <cell r="AO70">
            <v>0</v>
          </cell>
          <cell r="AP70">
            <v>0</v>
          </cell>
          <cell r="AQ70">
            <v>0</v>
          </cell>
          <cell r="AR70">
            <v>0</v>
          </cell>
          <cell r="AS70">
            <v>532000</v>
          </cell>
          <cell r="AT70">
            <v>0</v>
          </cell>
          <cell r="AU70">
            <v>0</v>
          </cell>
          <cell r="AV70" t="str">
            <v>CRUCE GD EVENTOS MARZO</v>
          </cell>
          <cell r="AW70" t="str">
            <v>32434</v>
          </cell>
          <cell r="AX70" t="str">
            <v>3705</v>
          </cell>
          <cell r="AY70" t="str">
            <v>0</v>
          </cell>
          <cell r="AZ70" t="str">
            <v>0</v>
          </cell>
        </row>
        <row r="71">
          <cell r="G71">
            <v>1819912</v>
          </cell>
          <cell r="H71" t="str">
            <v>ADMINISTRADORA</v>
          </cell>
          <cell r="I71">
            <v>39</v>
          </cell>
          <cell r="J71" t="str">
            <v>SUBSIDIADO PLENO</v>
          </cell>
          <cell r="K71" t="str">
            <v>CC-1104432298</v>
          </cell>
          <cell r="L71" t="str">
            <v>P</v>
          </cell>
          <cell r="M71" t="str">
            <v>NINGUNO</v>
          </cell>
          <cell r="N71">
            <v>0</v>
          </cell>
          <cell r="O71">
            <v>13</v>
          </cell>
          <cell r="P71">
            <v>42481</v>
          </cell>
          <cell r="Q71">
            <v>42521</v>
          </cell>
          <cell r="R71">
            <v>42724</v>
          </cell>
          <cell r="S71">
            <v>377800</v>
          </cell>
          <cell r="T71">
            <v>0</v>
          </cell>
          <cell r="U71">
            <v>0</v>
          </cell>
          <cell r="V71">
            <v>377800</v>
          </cell>
          <cell r="W71">
            <v>377800</v>
          </cell>
          <cell r="X71">
            <v>0</v>
          </cell>
          <cell r="Y71">
            <v>0</v>
          </cell>
          <cell r="Z71" t="str">
            <v>NA</v>
          </cell>
          <cell r="AA71" t="str">
            <v>NA</v>
          </cell>
          <cell r="AB71">
            <v>0</v>
          </cell>
          <cell r="AC71">
            <v>0</v>
          </cell>
          <cell r="AD71">
            <v>0</v>
          </cell>
          <cell r="AE71">
            <v>42724</v>
          </cell>
          <cell r="AF71" t="str">
            <v>SIFCS</v>
          </cell>
          <cell r="AG71" t="str">
            <v>IPSPU</v>
          </cell>
          <cell r="AH71" t="str">
            <v>Pagado</v>
          </cell>
          <cell r="AI71" t="str">
            <v>AC000001819912</v>
          </cell>
          <cell r="AJ71">
            <v>377800</v>
          </cell>
          <cell r="AK71">
            <v>377800</v>
          </cell>
          <cell r="AL71">
            <v>0</v>
          </cell>
          <cell r="AM71">
            <v>0</v>
          </cell>
          <cell r="AN71">
            <v>0</v>
          </cell>
          <cell r="AO71">
            <v>0</v>
          </cell>
          <cell r="AP71">
            <v>0</v>
          </cell>
          <cell r="AQ71">
            <v>0</v>
          </cell>
          <cell r="AR71">
            <v>0</v>
          </cell>
          <cell r="AS71">
            <v>377800</v>
          </cell>
          <cell r="AT71">
            <v>0</v>
          </cell>
          <cell r="AU71">
            <v>0</v>
          </cell>
          <cell r="AV71" t="str">
            <v>CRUCE GD EVENTOS MARZO</v>
          </cell>
          <cell r="AW71" t="str">
            <v>32435</v>
          </cell>
          <cell r="AX71" t="str">
            <v>3705</v>
          </cell>
          <cell r="AY71" t="str">
            <v>0</v>
          </cell>
          <cell r="AZ71" t="str">
            <v>0</v>
          </cell>
        </row>
        <row r="72">
          <cell r="G72">
            <v>1862052</v>
          </cell>
          <cell r="H72" t="str">
            <v>ADMINISTRADORA</v>
          </cell>
          <cell r="I72">
            <v>39</v>
          </cell>
          <cell r="J72" t="str">
            <v>SUBSIDIADO PLENO</v>
          </cell>
          <cell r="K72" t="str">
            <v>CC-1104432298</v>
          </cell>
          <cell r="L72" t="str">
            <v>P</v>
          </cell>
          <cell r="M72" t="str">
            <v>NINGUNO</v>
          </cell>
          <cell r="N72">
            <v>0</v>
          </cell>
          <cell r="O72">
            <v>13</v>
          </cell>
          <cell r="P72">
            <v>42312</v>
          </cell>
          <cell r="Q72">
            <v>42685</v>
          </cell>
          <cell r="R72">
            <v>42746</v>
          </cell>
          <cell r="S72">
            <v>210500</v>
          </cell>
          <cell r="T72">
            <v>0</v>
          </cell>
          <cell r="U72">
            <v>0</v>
          </cell>
          <cell r="V72">
            <v>210500</v>
          </cell>
          <cell r="W72">
            <v>210500</v>
          </cell>
          <cell r="X72">
            <v>0</v>
          </cell>
          <cell r="Y72">
            <v>0</v>
          </cell>
          <cell r="Z72" t="str">
            <v>NA</v>
          </cell>
          <cell r="AA72" t="str">
            <v>NA</v>
          </cell>
          <cell r="AB72">
            <v>0</v>
          </cell>
          <cell r="AC72">
            <v>0</v>
          </cell>
          <cell r="AD72">
            <v>0</v>
          </cell>
          <cell r="AE72">
            <v>43040</v>
          </cell>
          <cell r="AF72" t="str">
            <v>FACSS</v>
          </cell>
          <cell r="AG72" t="str">
            <v>IPSPU</v>
          </cell>
          <cell r="AH72" t="str">
            <v>Pagado</v>
          </cell>
          <cell r="AI72" t="str">
            <v>AC000001862052</v>
          </cell>
          <cell r="AJ72">
            <v>210500</v>
          </cell>
          <cell r="AK72">
            <v>210500</v>
          </cell>
          <cell r="AL72">
            <v>0</v>
          </cell>
          <cell r="AM72">
            <v>0</v>
          </cell>
          <cell r="AN72">
            <v>0</v>
          </cell>
          <cell r="AO72">
            <v>0</v>
          </cell>
          <cell r="AP72">
            <v>0</v>
          </cell>
          <cell r="AQ72">
            <v>0</v>
          </cell>
          <cell r="AR72">
            <v>210500</v>
          </cell>
          <cell r="AS72">
            <v>0</v>
          </cell>
          <cell r="AT72">
            <v>0</v>
          </cell>
          <cell r="AU72">
            <v>0</v>
          </cell>
          <cell r="AV72" t="str">
            <v>cruce an evento|CRUCE|CRUCR</v>
          </cell>
          <cell r="AW72" t="str">
            <v>1052194</v>
          </cell>
          <cell r="AX72" t="str">
            <v>2198|3705</v>
          </cell>
          <cell r="AY72" t="str">
            <v>0</v>
          </cell>
          <cell r="AZ72" t="str">
            <v>1604</v>
          </cell>
        </row>
        <row r="73">
          <cell r="G73">
            <v>1863051</v>
          </cell>
          <cell r="H73" t="str">
            <v>ADMINISTRADORA</v>
          </cell>
          <cell r="I73">
            <v>39</v>
          </cell>
          <cell r="J73" t="str">
            <v>SUBSIDIADO PLENO</v>
          </cell>
          <cell r="K73" t="str">
            <v>CC-45649065</v>
          </cell>
          <cell r="L73" t="str">
            <v>P</v>
          </cell>
          <cell r="M73" t="str">
            <v>NINGUNO</v>
          </cell>
          <cell r="N73">
            <v>0</v>
          </cell>
          <cell r="O73">
            <v>13</v>
          </cell>
          <cell r="P73">
            <v>42312</v>
          </cell>
          <cell r="Q73">
            <v>42691</v>
          </cell>
          <cell r="R73">
            <v>42746</v>
          </cell>
          <cell r="S73">
            <v>4718500</v>
          </cell>
          <cell r="T73">
            <v>0</v>
          </cell>
          <cell r="U73">
            <v>0</v>
          </cell>
          <cell r="V73">
            <v>4718500</v>
          </cell>
          <cell r="W73">
            <v>4718500</v>
          </cell>
          <cell r="X73">
            <v>455000</v>
          </cell>
          <cell r="Y73">
            <v>0</v>
          </cell>
          <cell r="Z73" t="str">
            <v>SE REALIZA GLOSA POR NO EVIDENCIAR SOPORTE DE ADMINISTRACION DE OXIGENO EN CASO DE SUBSANAR GLOSA SE TENDRA EN CUENTA LA CANTIDAD DE OXIGENO ADMINISTRADO</v>
          </cell>
          <cell r="AA73" t="str">
            <v>NA</v>
          </cell>
          <cell r="AB73">
            <v>455000</v>
          </cell>
          <cell r="AC73">
            <v>0</v>
          </cell>
          <cell r="AD73">
            <v>0</v>
          </cell>
          <cell r="AE73">
            <v>43584</v>
          </cell>
          <cell r="AF73" t="str">
            <v>NDLRS</v>
          </cell>
          <cell r="AG73" t="str">
            <v>IPSPU</v>
          </cell>
          <cell r="AH73" t="str">
            <v>Pagado</v>
          </cell>
          <cell r="AI73" t="str">
            <v>AC000001863051</v>
          </cell>
          <cell r="AJ73">
            <v>455000</v>
          </cell>
          <cell r="AK73">
            <v>455000</v>
          </cell>
          <cell r="AL73">
            <v>0</v>
          </cell>
          <cell r="AM73">
            <v>0</v>
          </cell>
          <cell r="AN73">
            <v>0</v>
          </cell>
          <cell r="AO73">
            <v>0</v>
          </cell>
          <cell r="AP73">
            <v>0</v>
          </cell>
          <cell r="AQ73">
            <v>0</v>
          </cell>
          <cell r="AR73">
            <v>0</v>
          </cell>
          <cell r="AS73">
            <v>455000</v>
          </cell>
          <cell r="AT73">
            <v>0</v>
          </cell>
          <cell r="AU73">
            <v>0</v>
          </cell>
          <cell r="AV73" t="str">
            <v>GIRO DIRECTO DEL M.PS.  MES DE JUNIO DE 2019. EVENTO</v>
          </cell>
          <cell r="AW73" t="str">
            <v>12760</v>
          </cell>
          <cell r="AX73" t="str">
            <v>21906</v>
          </cell>
          <cell r="AY73" t="str">
            <v>0</v>
          </cell>
          <cell r="AZ73" t="str">
            <v>0</v>
          </cell>
        </row>
        <row r="74">
          <cell r="G74">
            <v>1863051</v>
          </cell>
          <cell r="H74" t="str">
            <v>ADMINISTRADORA</v>
          </cell>
          <cell r="I74">
            <v>39</v>
          </cell>
          <cell r="J74" t="str">
            <v>SUBSIDIADO PLENO</v>
          </cell>
          <cell r="K74" t="str">
            <v>CC-45649065</v>
          </cell>
          <cell r="L74" t="str">
            <v>P</v>
          </cell>
          <cell r="M74" t="str">
            <v>NINGUNO</v>
          </cell>
          <cell r="N74">
            <v>0</v>
          </cell>
          <cell r="O74">
            <v>13</v>
          </cell>
          <cell r="P74">
            <v>42312</v>
          </cell>
          <cell r="Q74">
            <v>42691</v>
          </cell>
          <cell r="R74">
            <v>42746</v>
          </cell>
          <cell r="S74">
            <v>4718500</v>
          </cell>
          <cell r="T74">
            <v>0</v>
          </cell>
          <cell r="U74">
            <v>0</v>
          </cell>
          <cell r="V74">
            <v>4718500</v>
          </cell>
          <cell r="W74">
            <v>4718500</v>
          </cell>
          <cell r="X74">
            <v>455000</v>
          </cell>
          <cell r="Y74">
            <v>0</v>
          </cell>
          <cell r="Z74" t="str">
            <v>SE REALIZA GLOSA POR NO EVIDENCIAR SOPORTE DE ADMINISTRACION DE OXIGENO EN CASO DE SUBSANAR GLOSA SE TENDRA EN CUENTA LA CANTIDAD DE OXIGENO ADMINISTRADO</v>
          </cell>
          <cell r="AA74" t="str">
            <v>NA</v>
          </cell>
          <cell r="AB74">
            <v>455000</v>
          </cell>
          <cell r="AC74">
            <v>0</v>
          </cell>
          <cell r="AD74">
            <v>0</v>
          </cell>
          <cell r="AE74">
            <v>43040</v>
          </cell>
          <cell r="AF74" t="str">
            <v>FACSS</v>
          </cell>
          <cell r="AG74" t="str">
            <v>IPSPU</v>
          </cell>
          <cell r="AH74" t="str">
            <v>Pagado</v>
          </cell>
          <cell r="AI74" t="str">
            <v>AC000001863051</v>
          </cell>
          <cell r="AJ74">
            <v>4718500</v>
          </cell>
          <cell r="AK74">
            <v>4718500</v>
          </cell>
          <cell r="AL74">
            <v>0</v>
          </cell>
          <cell r="AM74">
            <v>0</v>
          </cell>
          <cell r="AN74">
            <v>0</v>
          </cell>
          <cell r="AO74">
            <v>0</v>
          </cell>
          <cell r="AP74">
            <v>0</v>
          </cell>
          <cell r="AQ74">
            <v>0</v>
          </cell>
          <cell r="AR74">
            <v>1418674</v>
          </cell>
          <cell r="AS74">
            <v>2844826</v>
          </cell>
          <cell r="AT74">
            <v>0</v>
          </cell>
          <cell r="AU74">
            <v>0</v>
          </cell>
          <cell r="AV74" t="str">
            <v>cruce an evento|cruce eventp|CRUCE</v>
          </cell>
          <cell r="AW74" t="str">
            <v>1052219</v>
          </cell>
          <cell r="AX74" t="str">
            <v>2198</v>
          </cell>
          <cell r="AY74" t="str">
            <v>50119</v>
          </cell>
          <cell r="AZ74" t="str">
            <v>1604|1996|11667</v>
          </cell>
        </row>
        <row r="75">
          <cell r="G75">
            <v>2128774</v>
          </cell>
          <cell r="H75" t="str">
            <v>ADMINISTRADORA</v>
          </cell>
          <cell r="I75">
            <v>39</v>
          </cell>
          <cell r="J75" t="str">
            <v>SUBSIDIADO PLENO</v>
          </cell>
          <cell r="K75" t="str">
            <v>CC-33227197</v>
          </cell>
          <cell r="L75" t="str">
            <v>P</v>
          </cell>
          <cell r="M75" t="str">
            <v>NINGUNO</v>
          </cell>
          <cell r="N75">
            <v>0</v>
          </cell>
          <cell r="O75">
            <v>13</v>
          </cell>
          <cell r="P75">
            <v>43621</v>
          </cell>
          <cell r="Q75">
            <v>43622</v>
          </cell>
          <cell r="R75">
            <v>43748</v>
          </cell>
          <cell r="S75">
            <v>310327</v>
          </cell>
          <cell r="T75">
            <v>0</v>
          </cell>
          <cell r="U75">
            <v>0</v>
          </cell>
          <cell r="V75">
            <v>310327</v>
          </cell>
          <cell r="W75">
            <v>310327</v>
          </cell>
          <cell r="X75">
            <v>0</v>
          </cell>
          <cell r="Y75">
            <v>0</v>
          </cell>
          <cell r="Z75" t="str">
            <v>NA</v>
          </cell>
          <cell r="AA75" t="str">
            <v>NA</v>
          </cell>
          <cell r="AB75">
            <v>0</v>
          </cell>
          <cell r="AC75">
            <v>0</v>
          </cell>
          <cell r="AD75">
            <v>0</v>
          </cell>
          <cell r="AE75">
            <v>43748</v>
          </cell>
          <cell r="AF75" t="str">
            <v>FACSS</v>
          </cell>
          <cell r="AG75" t="str">
            <v>IPSPU</v>
          </cell>
          <cell r="AH75" t="str">
            <v>Pagado</v>
          </cell>
          <cell r="AI75" t="str">
            <v>AC002128774</v>
          </cell>
          <cell r="AJ75">
            <v>310327</v>
          </cell>
          <cell r="AK75">
            <v>310327</v>
          </cell>
          <cell r="AL75">
            <v>0</v>
          </cell>
          <cell r="AM75">
            <v>0</v>
          </cell>
          <cell r="AN75">
            <v>0</v>
          </cell>
          <cell r="AO75">
            <v>0</v>
          </cell>
          <cell r="AP75">
            <v>0</v>
          </cell>
          <cell r="AQ75">
            <v>0</v>
          </cell>
          <cell r="AR75">
            <v>0</v>
          </cell>
          <cell r="AS75">
            <v>310327</v>
          </cell>
          <cell r="AT75">
            <v>0</v>
          </cell>
          <cell r="AU75">
            <v>0</v>
          </cell>
          <cell r="AV75" t="str">
            <v>GIRO DIRECTO DEL M.PS.  MES DE NOVIEMBRE DE 2019. EVENTO</v>
          </cell>
          <cell r="AW75" t="str">
            <v>3792456</v>
          </cell>
          <cell r="AX75" t="str">
            <v>25876</v>
          </cell>
          <cell r="AY75" t="str">
            <v>0</v>
          </cell>
          <cell r="AZ75" t="str">
            <v>0</v>
          </cell>
        </row>
        <row r="76">
          <cell r="G76">
            <v>2133936</v>
          </cell>
          <cell r="H76" t="str">
            <v>ADMINISTRADORA</v>
          </cell>
          <cell r="I76">
            <v>39</v>
          </cell>
          <cell r="J76" t="str">
            <v>SUBSIDIADO PLENO</v>
          </cell>
          <cell r="K76" t="str">
            <v>CC-1082878431</v>
          </cell>
          <cell r="L76" t="str">
            <v>P</v>
          </cell>
          <cell r="M76" t="str">
            <v>NINGUNO</v>
          </cell>
          <cell r="N76">
            <v>0</v>
          </cell>
          <cell r="O76">
            <v>13</v>
          </cell>
          <cell r="P76">
            <v>43621</v>
          </cell>
          <cell r="Q76">
            <v>43642</v>
          </cell>
          <cell r="R76">
            <v>43748</v>
          </cell>
          <cell r="S76">
            <v>47800</v>
          </cell>
          <cell r="T76">
            <v>0</v>
          </cell>
          <cell r="U76">
            <v>0</v>
          </cell>
          <cell r="V76">
            <v>47800</v>
          </cell>
          <cell r="W76">
            <v>47800</v>
          </cell>
          <cell r="X76">
            <v>0</v>
          </cell>
          <cell r="Y76">
            <v>0</v>
          </cell>
          <cell r="Z76" t="str">
            <v>NA</v>
          </cell>
          <cell r="AA76" t="str">
            <v>NA</v>
          </cell>
          <cell r="AB76">
            <v>0</v>
          </cell>
          <cell r="AC76">
            <v>0</v>
          </cell>
          <cell r="AD76">
            <v>0</v>
          </cell>
          <cell r="AE76">
            <v>43748</v>
          </cell>
          <cell r="AF76" t="str">
            <v>FACSS</v>
          </cell>
          <cell r="AG76" t="str">
            <v>IPSPU</v>
          </cell>
          <cell r="AH76" t="str">
            <v>Pagado</v>
          </cell>
          <cell r="AI76" t="str">
            <v>AC002133936</v>
          </cell>
          <cell r="AJ76">
            <v>47800</v>
          </cell>
          <cell r="AK76">
            <v>47800</v>
          </cell>
          <cell r="AL76">
            <v>0</v>
          </cell>
          <cell r="AM76">
            <v>0</v>
          </cell>
          <cell r="AN76">
            <v>0</v>
          </cell>
          <cell r="AO76">
            <v>0</v>
          </cell>
          <cell r="AP76">
            <v>0</v>
          </cell>
          <cell r="AQ76">
            <v>0</v>
          </cell>
          <cell r="AR76">
            <v>0</v>
          </cell>
          <cell r="AS76">
            <v>47800</v>
          </cell>
          <cell r="AT76">
            <v>0</v>
          </cell>
          <cell r="AU76">
            <v>0</v>
          </cell>
          <cell r="AV76" t="str">
            <v>GIRO DIRECTO DEL M.PS.  MES DE NOVIEMBRE DE 2019. EVENTO</v>
          </cell>
          <cell r="AW76" t="str">
            <v>3792640</v>
          </cell>
          <cell r="AX76" t="str">
            <v>25876</v>
          </cell>
          <cell r="AY76" t="str">
            <v>0</v>
          </cell>
          <cell r="AZ76" t="str">
            <v>0</v>
          </cell>
        </row>
        <row r="77">
          <cell r="G77">
            <v>2134111</v>
          </cell>
          <cell r="H77" t="str">
            <v>ADMINISTRADORA</v>
          </cell>
          <cell r="I77">
            <v>39</v>
          </cell>
          <cell r="J77" t="str">
            <v>SUBSIDIADO PLENO</v>
          </cell>
          <cell r="K77" t="str">
            <v>CC-1082878431</v>
          </cell>
          <cell r="L77" t="str">
            <v>P</v>
          </cell>
          <cell r="M77" t="str">
            <v>NINGUNO</v>
          </cell>
          <cell r="N77">
            <v>0</v>
          </cell>
          <cell r="O77">
            <v>13</v>
          </cell>
          <cell r="P77">
            <v>43621</v>
          </cell>
          <cell r="Q77">
            <v>43643</v>
          </cell>
          <cell r="R77">
            <v>43748</v>
          </cell>
          <cell r="S77">
            <v>445900</v>
          </cell>
          <cell r="T77">
            <v>0</v>
          </cell>
          <cell r="U77">
            <v>0</v>
          </cell>
          <cell r="V77">
            <v>445900</v>
          </cell>
          <cell r="W77">
            <v>445900</v>
          </cell>
          <cell r="X77">
            <v>0</v>
          </cell>
          <cell r="Y77">
            <v>0</v>
          </cell>
          <cell r="Z77" t="str">
            <v>NA</v>
          </cell>
          <cell r="AA77" t="str">
            <v>NA</v>
          </cell>
          <cell r="AB77">
            <v>0</v>
          </cell>
          <cell r="AC77">
            <v>0</v>
          </cell>
          <cell r="AD77">
            <v>0</v>
          </cell>
          <cell r="AE77">
            <v>43748</v>
          </cell>
          <cell r="AF77" t="str">
            <v>FACSS</v>
          </cell>
          <cell r="AG77" t="str">
            <v>IPSPU</v>
          </cell>
          <cell r="AH77" t="str">
            <v>Pagado</v>
          </cell>
          <cell r="AI77" t="str">
            <v>AC002134111</v>
          </cell>
          <cell r="AJ77">
            <v>445900</v>
          </cell>
          <cell r="AK77">
            <v>445900</v>
          </cell>
          <cell r="AL77">
            <v>0</v>
          </cell>
          <cell r="AM77">
            <v>0</v>
          </cell>
          <cell r="AN77">
            <v>0</v>
          </cell>
          <cell r="AO77">
            <v>0</v>
          </cell>
          <cell r="AP77">
            <v>0</v>
          </cell>
          <cell r="AQ77">
            <v>0</v>
          </cell>
          <cell r="AR77">
            <v>0</v>
          </cell>
          <cell r="AS77">
            <v>445900</v>
          </cell>
          <cell r="AT77">
            <v>0</v>
          </cell>
          <cell r="AU77">
            <v>0</v>
          </cell>
          <cell r="AV77" t="str">
            <v>GIRO DIRECTO DEL M.PS.  MES DE NOVIEMBRE DE 2019. EVENTO</v>
          </cell>
          <cell r="AW77" t="str">
            <v>3792647</v>
          </cell>
          <cell r="AX77" t="str">
            <v>25876</v>
          </cell>
          <cell r="AY77" t="str">
            <v>0</v>
          </cell>
          <cell r="AZ77" t="str">
            <v>0</v>
          </cell>
        </row>
        <row r="78">
          <cell r="G78">
            <v>175001</v>
          </cell>
          <cell r="H78" t="str">
            <v>ADMINISTRADORA</v>
          </cell>
          <cell r="I78">
            <v>39</v>
          </cell>
          <cell r="J78" t="str">
            <v>SUBSIDIADO PLENO</v>
          </cell>
          <cell r="K78" t="str">
            <v>TI-1117519263</v>
          </cell>
          <cell r="L78" t="str">
            <v>P</v>
          </cell>
          <cell r="M78" t="str">
            <v>NINGUNO</v>
          </cell>
          <cell r="N78">
            <v>0</v>
          </cell>
          <cell r="O78">
            <v>13</v>
          </cell>
          <cell r="P78">
            <v>43621</v>
          </cell>
          <cell r="Q78">
            <v>43635</v>
          </cell>
          <cell r="R78">
            <v>43748</v>
          </cell>
          <cell r="S78">
            <v>482067</v>
          </cell>
          <cell r="T78">
            <v>0</v>
          </cell>
          <cell r="U78">
            <v>0</v>
          </cell>
          <cell r="V78">
            <v>482067</v>
          </cell>
          <cell r="W78">
            <v>482067</v>
          </cell>
          <cell r="X78">
            <v>0</v>
          </cell>
          <cell r="Y78">
            <v>0</v>
          </cell>
          <cell r="Z78" t="str">
            <v>NA</v>
          </cell>
          <cell r="AA78" t="str">
            <v>NA</v>
          </cell>
          <cell r="AB78">
            <v>0</v>
          </cell>
          <cell r="AC78">
            <v>0</v>
          </cell>
          <cell r="AD78">
            <v>0</v>
          </cell>
          <cell r="AE78">
            <v>43748</v>
          </cell>
          <cell r="AF78" t="str">
            <v>FACSS</v>
          </cell>
          <cell r="AG78" t="str">
            <v>IPSPU</v>
          </cell>
          <cell r="AH78" t="str">
            <v>Pagado</v>
          </cell>
          <cell r="AI78" t="str">
            <v>UMI0175001</v>
          </cell>
          <cell r="AJ78">
            <v>482067</v>
          </cell>
          <cell r="AK78">
            <v>482067</v>
          </cell>
          <cell r="AL78">
            <v>0</v>
          </cell>
          <cell r="AM78">
            <v>0</v>
          </cell>
          <cell r="AN78">
            <v>0</v>
          </cell>
          <cell r="AO78">
            <v>0</v>
          </cell>
          <cell r="AP78">
            <v>0</v>
          </cell>
          <cell r="AQ78">
            <v>0</v>
          </cell>
          <cell r="AR78">
            <v>0</v>
          </cell>
          <cell r="AS78">
            <v>482067</v>
          </cell>
          <cell r="AT78">
            <v>0</v>
          </cell>
          <cell r="AU78">
            <v>0</v>
          </cell>
          <cell r="AV78" t="str">
            <v>GIRO DIRECTO DEL M.PS.  MES DE NOVIEMBRE DE 2019. EVENTO</v>
          </cell>
          <cell r="AW78" t="str">
            <v>3792573</v>
          </cell>
          <cell r="AX78" t="str">
            <v>25876</v>
          </cell>
          <cell r="AY78" t="str">
            <v>0</v>
          </cell>
          <cell r="AZ78" t="str">
            <v>0</v>
          </cell>
        </row>
        <row r="79">
          <cell r="G79">
            <v>175115</v>
          </cell>
          <cell r="H79" t="str">
            <v>ADMINISTRADORA</v>
          </cell>
          <cell r="I79">
            <v>39</v>
          </cell>
          <cell r="J79" t="str">
            <v>SUBSIDIADO PLENO</v>
          </cell>
          <cell r="K79" t="str">
            <v>TI-1067886799</v>
          </cell>
          <cell r="L79" t="str">
            <v>P</v>
          </cell>
          <cell r="M79" t="str">
            <v>NINGUNO</v>
          </cell>
          <cell r="N79">
            <v>0</v>
          </cell>
          <cell r="O79">
            <v>13</v>
          </cell>
          <cell r="P79">
            <v>43621</v>
          </cell>
          <cell r="Q79">
            <v>43637</v>
          </cell>
          <cell r="R79">
            <v>43748</v>
          </cell>
          <cell r="S79">
            <v>72688</v>
          </cell>
          <cell r="T79">
            <v>0</v>
          </cell>
          <cell r="U79">
            <v>0</v>
          </cell>
          <cell r="V79">
            <v>72688</v>
          </cell>
          <cell r="W79">
            <v>72688</v>
          </cell>
          <cell r="X79">
            <v>0</v>
          </cell>
          <cell r="Y79">
            <v>0</v>
          </cell>
          <cell r="Z79" t="str">
            <v>NA</v>
          </cell>
          <cell r="AA79" t="str">
            <v>NA</v>
          </cell>
          <cell r="AB79">
            <v>0</v>
          </cell>
          <cell r="AC79">
            <v>0</v>
          </cell>
          <cell r="AD79">
            <v>0</v>
          </cell>
          <cell r="AE79">
            <v>43748</v>
          </cell>
          <cell r="AF79" t="str">
            <v>FACSS</v>
          </cell>
          <cell r="AG79" t="str">
            <v>IPSPU</v>
          </cell>
          <cell r="AH79" t="str">
            <v>Pagado</v>
          </cell>
          <cell r="AI79" t="str">
            <v>UMI0175115</v>
          </cell>
          <cell r="AJ79">
            <v>72688</v>
          </cell>
          <cell r="AK79">
            <v>72688</v>
          </cell>
          <cell r="AL79">
            <v>0</v>
          </cell>
          <cell r="AM79">
            <v>0</v>
          </cell>
          <cell r="AN79">
            <v>0</v>
          </cell>
          <cell r="AO79">
            <v>0</v>
          </cell>
          <cell r="AP79">
            <v>0</v>
          </cell>
          <cell r="AQ79">
            <v>0</v>
          </cell>
          <cell r="AR79">
            <v>0</v>
          </cell>
          <cell r="AS79">
            <v>72688</v>
          </cell>
          <cell r="AT79">
            <v>0</v>
          </cell>
          <cell r="AU79">
            <v>0</v>
          </cell>
          <cell r="AV79" t="str">
            <v>GIRO DIRECTO DEL M.PS.  MES DE NOVIEMBRE DE 2019. EVENTO</v>
          </cell>
          <cell r="AW79" t="str">
            <v>3792510</v>
          </cell>
          <cell r="AX79" t="str">
            <v>25876</v>
          </cell>
          <cell r="AY79" t="str">
            <v>0</v>
          </cell>
          <cell r="AZ79" t="str">
            <v>0</v>
          </cell>
        </row>
        <row r="80">
          <cell r="G80">
            <v>1877673</v>
          </cell>
          <cell r="H80" t="str">
            <v>ADMINISTRADORA</v>
          </cell>
          <cell r="I80">
            <v>39</v>
          </cell>
          <cell r="J80" t="str">
            <v>SUBSIDIADO PLENO</v>
          </cell>
          <cell r="K80" t="str">
            <v>CC-45467084</v>
          </cell>
          <cell r="L80" t="str">
            <v>P</v>
          </cell>
          <cell r="M80" t="str">
            <v>NINGUNO</v>
          </cell>
          <cell r="N80">
            <v>0</v>
          </cell>
          <cell r="O80">
            <v>13</v>
          </cell>
          <cell r="P80">
            <v>42747</v>
          </cell>
          <cell r="Q80">
            <v>42749</v>
          </cell>
          <cell r="R80">
            <v>42796</v>
          </cell>
          <cell r="S80">
            <v>155050</v>
          </cell>
          <cell r="T80">
            <v>0</v>
          </cell>
          <cell r="U80">
            <v>0</v>
          </cell>
          <cell r="V80">
            <v>155050</v>
          </cell>
          <cell r="W80">
            <v>155050</v>
          </cell>
          <cell r="X80">
            <v>0</v>
          </cell>
          <cell r="Y80">
            <v>0</v>
          </cell>
          <cell r="Z80" t="str">
            <v>NA</v>
          </cell>
          <cell r="AA80" t="str">
            <v>NA</v>
          </cell>
          <cell r="AB80">
            <v>0</v>
          </cell>
          <cell r="AC80">
            <v>0</v>
          </cell>
          <cell r="AD80">
            <v>0</v>
          </cell>
          <cell r="AE80">
            <v>43010</v>
          </cell>
          <cell r="AF80" t="str">
            <v>FACSS</v>
          </cell>
          <cell r="AG80" t="str">
            <v>IPSPU</v>
          </cell>
          <cell r="AH80" t="str">
            <v>Pagado</v>
          </cell>
          <cell r="AI80" t="str">
            <v>AC000001877673</v>
          </cell>
          <cell r="AJ80">
            <v>155050</v>
          </cell>
          <cell r="AK80">
            <v>155050</v>
          </cell>
          <cell r="AL80">
            <v>0</v>
          </cell>
          <cell r="AM80">
            <v>0</v>
          </cell>
          <cell r="AN80">
            <v>0</v>
          </cell>
          <cell r="AO80">
            <v>0</v>
          </cell>
          <cell r="AP80">
            <v>0</v>
          </cell>
          <cell r="AQ80">
            <v>0</v>
          </cell>
          <cell r="AR80">
            <v>0</v>
          </cell>
          <cell r="AS80">
            <v>155050</v>
          </cell>
          <cell r="AT80">
            <v>0</v>
          </cell>
          <cell r="AU80">
            <v>0</v>
          </cell>
          <cell r="AV80" t="str">
            <v>CRUCWE</v>
          </cell>
          <cell r="AW80" t="str">
            <v>886587</v>
          </cell>
          <cell r="AX80" t="str">
            <v>2198</v>
          </cell>
          <cell r="AY80" t="str">
            <v>0</v>
          </cell>
          <cell r="AZ80" t="str">
            <v>0</v>
          </cell>
        </row>
        <row r="81">
          <cell r="G81">
            <v>2136068</v>
          </cell>
          <cell r="H81" t="str">
            <v>ADMINISTRADORA</v>
          </cell>
          <cell r="I81">
            <v>39</v>
          </cell>
          <cell r="J81" t="str">
            <v>SUBSIDIADO PLENO</v>
          </cell>
          <cell r="K81" t="str">
            <v>CC-1082878431</v>
          </cell>
          <cell r="L81" t="str">
            <v>P</v>
          </cell>
          <cell r="M81" t="str">
            <v>NINGUNO</v>
          </cell>
          <cell r="N81">
            <v>0</v>
          </cell>
          <cell r="O81">
            <v>15</v>
          </cell>
          <cell r="P81">
            <v>43648</v>
          </cell>
          <cell r="Q81">
            <v>43649</v>
          </cell>
          <cell r="R81">
            <v>43770</v>
          </cell>
          <cell r="S81">
            <v>24100</v>
          </cell>
          <cell r="T81">
            <v>0</v>
          </cell>
          <cell r="U81">
            <v>0</v>
          </cell>
          <cell r="V81">
            <v>24100</v>
          </cell>
          <cell r="W81">
            <v>24100</v>
          </cell>
          <cell r="X81">
            <v>0</v>
          </cell>
          <cell r="Y81">
            <v>0</v>
          </cell>
          <cell r="Z81" t="str">
            <v>NA</v>
          </cell>
          <cell r="AA81" t="str">
            <v>NA</v>
          </cell>
          <cell r="AB81">
            <v>0</v>
          </cell>
          <cell r="AC81">
            <v>0</v>
          </cell>
          <cell r="AD81">
            <v>0</v>
          </cell>
          <cell r="AE81">
            <v>43811</v>
          </cell>
          <cell r="AF81" t="str">
            <v>FACSS</v>
          </cell>
          <cell r="AG81" t="str">
            <v>IPSPU</v>
          </cell>
          <cell r="AH81" t="str">
            <v>Pagado</v>
          </cell>
          <cell r="AI81" t="str">
            <v>AC002136068</v>
          </cell>
          <cell r="AJ81">
            <v>24100</v>
          </cell>
          <cell r="AK81">
            <v>24100</v>
          </cell>
          <cell r="AL81">
            <v>0</v>
          </cell>
          <cell r="AM81">
            <v>0</v>
          </cell>
          <cell r="AN81">
            <v>0</v>
          </cell>
          <cell r="AO81">
            <v>0</v>
          </cell>
          <cell r="AP81">
            <v>0</v>
          </cell>
          <cell r="AQ81">
            <v>0</v>
          </cell>
          <cell r="AR81">
            <v>2410</v>
          </cell>
          <cell r="AS81">
            <v>21690</v>
          </cell>
          <cell r="AT81">
            <v>0</v>
          </cell>
          <cell r="AU81">
            <v>0</v>
          </cell>
          <cell r="AV81" t="str">
            <v>GIRO DIRECTO DEL M.PS.  MES DE DICIEMBRE DE 2019. EVENTO</v>
          </cell>
          <cell r="AW81" t="str">
            <v>4066581</v>
          </cell>
          <cell r="AX81" t="str">
            <v>26518</v>
          </cell>
          <cell r="AY81" t="str">
            <v>0</v>
          </cell>
          <cell r="AZ81" t="str">
            <v>20777</v>
          </cell>
        </row>
        <row r="82">
          <cell r="G82">
            <v>2136168</v>
          </cell>
          <cell r="H82" t="str">
            <v>ADMINISTRADORA</v>
          </cell>
          <cell r="I82">
            <v>39</v>
          </cell>
          <cell r="J82" t="str">
            <v>SUBSIDIADO PLENO</v>
          </cell>
          <cell r="K82" t="str">
            <v>CC-1064608507</v>
          </cell>
          <cell r="L82" t="str">
            <v>P</v>
          </cell>
          <cell r="M82" t="str">
            <v>NINGUNO</v>
          </cell>
          <cell r="N82">
            <v>0</v>
          </cell>
          <cell r="O82">
            <v>15</v>
          </cell>
          <cell r="P82">
            <v>43648</v>
          </cell>
          <cell r="Q82">
            <v>43649</v>
          </cell>
          <cell r="R82">
            <v>43770</v>
          </cell>
          <cell r="S82">
            <v>47800</v>
          </cell>
          <cell r="T82">
            <v>0</v>
          </cell>
          <cell r="U82">
            <v>0</v>
          </cell>
          <cell r="V82">
            <v>47800</v>
          </cell>
          <cell r="W82">
            <v>47800</v>
          </cell>
          <cell r="X82">
            <v>0</v>
          </cell>
          <cell r="Y82">
            <v>0</v>
          </cell>
          <cell r="Z82" t="str">
            <v>NA</v>
          </cell>
          <cell r="AA82" t="str">
            <v>NA</v>
          </cell>
          <cell r="AB82">
            <v>0</v>
          </cell>
          <cell r="AC82">
            <v>0</v>
          </cell>
          <cell r="AD82">
            <v>0</v>
          </cell>
          <cell r="AE82">
            <v>43811</v>
          </cell>
          <cell r="AF82" t="str">
            <v>FACSS</v>
          </cell>
          <cell r="AG82" t="str">
            <v>IPSPU</v>
          </cell>
          <cell r="AH82" t="str">
            <v>Pagado</v>
          </cell>
          <cell r="AI82" t="str">
            <v>AC002136168</v>
          </cell>
          <cell r="AJ82">
            <v>47800</v>
          </cell>
          <cell r="AK82">
            <v>47800</v>
          </cell>
          <cell r="AL82">
            <v>0</v>
          </cell>
          <cell r="AM82">
            <v>0</v>
          </cell>
          <cell r="AN82">
            <v>0</v>
          </cell>
          <cell r="AO82">
            <v>0</v>
          </cell>
          <cell r="AP82">
            <v>0</v>
          </cell>
          <cell r="AQ82">
            <v>0</v>
          </cell>
          <cell r="AR82">
            <v>4780</v>
          </cell>
          <cell r="AS82">
            <v>43020</v>
          </cell>
          <cell r="AT82">
            <v>0</v>
          </cell>
          <cell r="AU82">
            <v>0</v>
          </cell>
          <cell r="AV82" t="str">
            <v>GIRO DIRECTO DEL M.PS.  MES DE DICIEMBRE DE 2019. EVENTO</v>
          </cell>
          <cell r="AW82" t="str">
            <v>4066666</v>
          </cell>
          <cell r="AX82" t="str">
            <v>26518</v>
          </cell>
          <cell r="AY82" t="str">
            <v>0</v>
          </cell>
          <cell r="AZ82" t="str">
            <v>20777</v>
          </cell>
        </row>
        <row r="83">
          <cell r="G83">
            <v>2136275</v>
          </cell>
          <cell r="H83" t="str">
            <v>ADMINISTRADORA</v>
          </cell>
          <cell r="I83">
            <v>39</v>
          </cell>
          <cell r="J83" t="str">
            <v>SUBSIDIADO PLENO</v>
          </cell>
          <cell r="K83" t="str">
            <v>CC-1082878431</v>
          </cell>
          <cell r="L83" t="str">
            <v>P</v>
          </cell>
          <cell r="M83" t="str">
            <v>NINGUNO</v>
          </cell>
          <cell r="N83">
            <v>0</v>
          </cell>
          <cell r="O83">
            <v>15</v>
          </cell>
          <cell r="P83">
            <v>43648</v>
          </cell>
          <cell r="Q83">
            <v>43650</v>
          </cell>
          <cell r="R83">
            <v>43770</v>
          </cell>
          <cell r="S83">
            <v>304100</v>
          </cell>
          <cell r="T83">
            <v>0</v>
          </cell>
          <cell r="U83">
            <v>0</v>
          </cell>
          <cell r="V83">
            <v>304100</v>
          </cell>
          <cell r="W83">
            <v>304100</v>
          </cell>
          <cell r="X83">
            <v>0</v>
          </cell>
          <cell r="Y83">
            <v>0</v>
          </cell>
          <cell r="Z83" t="str">
            <v>NA</v>
          </cell>
          <cell r="AA83" t="str">
            <v>NA</v>
          </cell>
          <cell r="AB83">
            <v>0</v>
          </cell>
          <cell r="AC83">
            <v>0</v>
          </cell>
          <cell r="AD83">
            <v>0</v>
          </cell>
          <cell r="AE83">
            <v>43812</v>
          </cell>
          <cell r="AF83" t="str">
            <v>FACSS</v>
          </cell>
          <cell r="AG83" t="str">
            <v>IPSPU</v>
          </cell>
          <cell r="AH83" t="str">
            <v>Pagado</v>
          </cell>
          <cell r="AI83" t="str">
            <v>AC002136275</v>
          </cell>
          <cell r="AJ83">
            <v>304100</v>
          </cell>
          <cell r="AK83">
            <v>304100</v>
          </cell>
          <cell r="AL83">
            <v>0</v>
          </cell>
          <cell r="AM83">
            <v>0</v>
          </cell>
          <cell r="AN83">
            <v>0</v>
          </cell>
          <cell r="AO83">
            <v>0</v>
          </cell>
          <cell r="AP83">
            <v>0</v>
          </cell>
          <cell r="AQ83">
            <v>0</v>
          </cell>
          <cell r="AR83">
            <v>30410</v>
          </cell>
          <cell r="AS83">
            <v>273690</v>
          </cell>
          <cell r="AT83">
            <v>0</v>
          </cell>
          <cell r="AU83">
            <v>0</v>
          </cell>
          <cell r="AV83" t="str">
            <v>GIRO DIRECTO DEL M.PS.  MES DE DICIEMBRE DE 2019. EVENTO</v>
          </cell>
          <cell r="AW83" t="str">
            <v>4066548</v>
          </cell>
          <cell r="AX83" t="str">
            <v>26518</v>
          </cell>
          <cell r="AY83" t="str">
            <v>0</v>
          </cell>
          <cell r="AZ83" t="str">
            <v>20777</v>
          </cell>
        </row>
        <row r="84">
          <cell r="G84">
            <v>2144610</v>
          </cell>
          <cell r="H84" t="str">
            <v>ADMINISTRADORA</v>
          </cell>
          <cell r="I84">
            <v>39</v>
          </cell>
          <cell r="J84" t="str">
            <v>SUBSIDIADO PLENO</v>
          </cell>
          <cell r="K84" t="str">
            <v>CC-32829503</v>
          </cell>
          <cell r="L84" t="str">
            <v>P</v>
          </cell>
          <cell r="M84" t="str">
            <v>NINGUNO</v>
          </cell>
          <cell r="N84">
            <v>0</v>
          </cell>
          <cell r="O84">
            <v>15</v>
          </cell>
          <cell r="P84">
            <v>43648</v>
          </cell>
          <cell r="Q84">
            <v>43677</v>
          </cell>
          <cell r="R84">
            <v>43770</v>
          </cell>
          <cell r="S84">
            <v>135300</v>
          </cell>
          <cell r="T84">
            <v>0</v>
          </cell>
          <cell r="U84">
            <v>0</v>
          </cell>
          <cell r="V84">
            <v>135300</v>
          </cell>
          <cell r="W84">
            <v>135300</v>
          </cell>
          <cell r="X84">
            <v>0</v>
          </cell>
          <cell r="Y84">
            <v>0</v>
          </cell>
          <cell r="Z84" t="str">
            <v>NA</v>
          </cell>
          <cell r="AA84" t="str">
            <v>NA</v>
          </cell>
          <cell r="AB84">
            <v>0</v>
          </cell>
          <cell r="AC84">
            <v>0</v>
          </cell>
          <cell r="AD84">
            <v>0</v>
          </cell>
          <cell r="AE84">
            <v>43811</v>
          </cell>
          <cell r="AF84" t="str">
            <v>FACSS</v>
          </cell>
          <cell r="AG84" t="str">
            <v>IPSPU</v>
          </cell>
          <cell r="AH84" t="str">
            <v>Pagado</v>
          </cell>
          <cell r="AI84" t="str">
            <v>AC002144610</v>
          </cell>
          <cell r="AJ84">
            <v>135300</v>
          </cell>
          <cell r="AK84">
            <v>135300</v>
          </cell>
          <cell r="AL84">
            <v>0</v>
          </cell>
          <cell r="AM84">
            <v>0</v>
          </cell>
          <cell r="AN84">
            <v>0</v>
          </cell>
          <cell r="AO84">
            <v>0</v>
          </cell>
          <cell r="AP84">
            <v>0</v>
          </cell>
          <cell r="AQ84">
            <v>0</v>
          </cell>
          <cell r="AR84">
            <v>13530</v>
          </cell>
          <cell r="AS84">
            <v>121770</v>
          </cell>
          <cell r="AT84">
            <v>0</v>
          </cell>
          <cell r="AU84">
            <v>0</v>
          </cell>
          <cell r="AV84" t="str">
            <v>GIRO DIRECTO DEL M.PS.  MES DE DICIEMBRE DE 2019. EVENTO</v>
          </cell>
          <cell r="AW84" t="str">
            <v>4066828</v>
          </cell>
          <cell r="AX84" t="str">
            <v>26518</v>
          </cell>
          <cell r="AY84" t="str">
            <v>0</v>
          </cell>
          <cell r="AZ84" t="str">
            <v>20777</v>
          </cell>
        </row>
        <row r="85">
          <cell r="G85">
            <v>2144616</v>
          </cell>
          <cell r="H85" t="str">
            <v>ADMINISTRADORA</v>
          </cell>
          <cell r="I85">
            <v>39</v>
          </cell>
          <cell r="J85" t="str">
            <v>SUBSIDIADO PLENO</v>
          </cell>
          <cell r="K85" t="str">
            <v>TI-1042857408</v>
          </cell>
          <cell r="L85" t="str">
            <v>P</v>
          </cell>
          <cell r="M85" t="str">
            <v>NINGUNO</v>
          </cell>
          <cell r="N85">
            <v>0</v>
          </cell>
          <cell r="O85">
            <v>15</v>
          </cell>
          <cell r="P85">
            <v>43648</v>
          </cell>
          <cell r="Q85">
            <v>43677</v>
          </cell>
          <cell r="R85">
            <v>43770</v>
          </cell>
          <cell r="S85">
            <v>72600</v>
          </cell>
          <cell r="T85">
            <v>0</v>
          </cell>
          <cell r="U85">
            <v>0</v>
          </cell>
          <cell r="V85">
            <v>72600</v>
          </cell>
          <cell r="W85">
            <v>72600</v>
          </cell>
          <cell r="X85">
            <v>0</v>
          </cell>
          <cell r="Y85">
            <v>0</v>
          </cell>
          <cell r="Z85" t="str">
            <v>NA</v>
          </cell>
          <cell r="AA85" t="str">
            <v>NA</v>
          </cell>
          <cell r="AB85">
            <v>0</v>
          </cell>
          <cell r="AC85">
            <v>0</v>
          </cell>
          <cell r="AD85">
            <v>0</v>
          </cell>
          <cell r="AE85">
            <v>43804</v>
          </cell>
          <cell r="AF85" t="str">
            <v>FACSS</v>
          </cell>
          <cell r="AG85" t="str">
            <v>IPSPU</v>
          </cell>
          <cell r="AH85" t="str">
            <v>Pagado</v>
          </cell>
          <cell r="AI85" t="str">
            <v>AC002144616</v>
          </cell>
          <cell r="AJ85">
            <v>72600</v>
          </cell>
          <cell r="AK85">
            <v>72600</v>
          </cell>
          <cell r="AL85">
            <v>0</v>
          </cell>
          <cell r="AM85">
            <v>0</v>
          </cell>
          <cell r="AN85">
            <v>0</v>
          </cell>
          <cell r="AO85">
            <v>0</v>
          </cell>
          <cell r="AP85">
            <v>0</v>
          </cell>
          <cell r="AQ85">
            <v>0</v>
          </cell>
          <cell r="AR85">
            <v>7260</v>
          </cell>
          <cell r="AS85">
            <v>65340</v>
          </cell>
          <cell r="AT85">
            <v>0</v>
          </cell>
          <cell r="AU85">
            <v>0</v>
          </cell>
          <cell r="AV85" t="str">
            <v>GIRO DIRECTO DEL M.PS.  MES DE DICIEMBRE DE 2019. EVENTO</v>
          </cell>
          <cell r="AW85" t="str">
            <v>4066892</v>
          </cell>
          <cell r="AX85" t="str">
            <v>26518</v>
          </cell>
          <cell r="AY85" t="str">
            <v>0</v>
          </cell>
          <cell r="AZ85" t="str">
            <v>20777</v>
          </cell>
        </row>
        <row r="86">
          <cell r="G86">
            <v>2135991</v>
          </cell>
          <cell r="H86" t="str">
            <v>ADMINISTRADORA</v>
          </cell>
          <cell r="I86">
            <v>39</v>
          </cell>
          <cell r="J86" t="str">
            <v>SUBSIDIADO PLENO</v>
          </cell>
          <cell r="K86" t="str">
            <v>CC-36564661</v>
          </cell>
          <cell r="L86" t="str">
            <v>P</v>
          </cell>
          <cell r="M86" t="str">
            <v>NINGUNO</v>
          </cell>
          <cell r="N86">
            <v>0</v>
          </cell>
          <cell r="O86">
            <v>13</v>
          </cell>
          <cell r="P86">
            <v>43648</v>
          </cell>
          <cell r="Q86">
            <v>43649</v>
          </cell>
          <cell r="R86">
            <v>43770</v>
          </cell>
          <cell r="S86">
            <v>59170</v>
          </cell>
          <cell r="T86">
            <v>0</v>
          </cell>
          <cell r="U86">
            <v>0</v>
          </cell>
          <cell r="V86">
            <v>59170</v>
          </cell>
          <cell r="W86">
            <v>59170</v>
          </cell>
          <cell r="X86">
            <v>0</v>
          </cell>
          <cell r="Y86">
            <v>0</v>
          </cell>
          <cell r="Z86" t="str">
            <v>NA</v>
          </cell>
          <cell r="AA86" t="str">
            <v>NA</v>
          </cell>
          <cell r="AB86">
            <v>0</v>
          </cell>
          <cell r="AC86">
            <v>0</v>
          </cell>
          <cell r="AD86">
            <v>0</v>
          </cell>
          <cell r="AE86">
            <v>43812</v>
          </cell>
          <cell r="AF86" t="str">
            <v>FACSS</v>
          </cell>
          <cell r="AG86" t="str">
            <v>IPSPU</v>
          </cell>
          <cell r="AH86" t="str">
            <v>Pagado</v>
          </cell>
          <cell r="AI86" t="str">
            <v>AC002135991</v>
          </cell>
          <cell r="AJ86">
            <v>59170</v>
          </cell>
          <cell r="AK86">
            <v>59170</v>
          </cell>
          <cell r="AL86">
            <v>0</v>
          </cell>
          <cell r="AM86">
            <v>0</v>
          </cell>
          <cell r="AN86">
            <v>0</v>
          </cell>
          <cell r="AO86">
            <v>0</v>
          </cell>
          <cell r="AP86">
            <v>0</v>
          </cell>
          <cell r="AQ86">
            <v>0</v>
          </cell>
          <cell r="AR86">
            <v>5917</v>
          </cell>
          <cell r="AS86">
            <v>53253</v>
          </cell>
          <cell r="AT86">
            <v>0</v>
          </cell>
          <cell r="AU86">
            <v>0</v>
          </cell>
          <cell r="AV86" t="str">
            <v>GIRO DIRECTO DEL M.PS.  MES DE DICIEMBRE DE 2019. EVENTO</v>
          </cell>
          <cell r="AW86" t="str">
            <v>4066956</v>
          </cell>
          <cell r="AX86" t="str">
            <v>26518</v>
          </cell>
          <cell r="AY86" t="str">
            <v>0</v>
          </cell>
          <cell r="AZ86" t="str">
            <v>20777</v>
          </cell>
        </row>
        <row r="87">
          <cell r="G87">
            <v>2140888</v>
          </cell>
          <cell r="H87" t="str">
            <v>ADMINISTRADORA</v>
          </cell>
          <cell r="I87">
            <v>39</v>
          </cell>
          <cell r="J87" t="str">
            <v>SUBSIDIADO PLENO</v>
          </cell>
          <cell r="K87" t="str">
            <v>CC-33227197</v>
          </cell>
          <cell r="L87" t="str">
            <v>P</v>
          </cell>
          <cell r="M87" t="str">
            <v>NINGUNO</v>
          </cell>
          <cell r="N87">
            <v>0</v>
          </cell>
          <cell r="O87">
            <v>13</v>
          </cell>
          <cell r="P87">
            <v>43648</v>
          </cell>
          <cell r="Q87">
            <v>43665</v>
          </cell>
          <cell r="R87">
            <v>43770</v>
          </cell>
          <cell r="S87">
            <v>67556</v>
          </cell>
          <cell r="T87">
            <v>0</v>
          </cell>
          <cell r="U87">
            <v>0</v>
          </cell>
          <cell r="V87">
            <v>67556</v>
          </cell>
          <cell r="W87">
            <v>67556</v>
          </cell>
          <cell r="X87">
            <v>0</v>
          </cell>
          <cell r="Y87">
            <v>0</v>
          </cell>
          <cell r="Z87" t="str">
            <v>NA</v>
          </cell>
          <cell r="AA87" t="str">
            <v>NA</v>
          </cell>
          <cell r="AB87">
            <v>0</v>
          </cell>
          <cell r="AC87">
            <v>0</v>
          </cell>
          <cell r="AD87">
            <v>0</v>
          </cell>
          <cell r="AE87">
            <v>43812</v>
          </cell>
          <cell r="AF87" t="str">
            <v>FACSS</v>
          </cell>
          <cell r="AG87" t="str">
            <v>IPSPU</v>
          </cell>
          <cell r="AH87" t="str">
            <v>Pagado</v>
          </cell>
          <cell r="AI87" t="str">
            <v>AC002140888</v>
          </cell>
          <cell r="AJ87">
            <v>67556</v>
          </cell>
          <cell r="AK87">
            <v>67556</v>
          </cell>
          <cell r="AL87">
            <v>0</v>
          </cell>
          <cell r="AM87">
            <v>0</v>
          </cell>
          <cell r="AN87">
            <v>0</v>
          </cell>
          <cell r="AO87">
            <v>0</v>
          </cell>
          <cell r="AP87">
            <v>0</v>
          </cell>
          <cell r="AQ87">
            <v>0</v>
          </cell>
          <cell r="AR87">
            <v>6756</v>
          </cell>
          <cell r="AS87">
            <v>60800</v>
          </cell>
          <cell r="AT87">
            <v>0</v>
          </cell>
          <cell r="AU87">
            <v>0</v>
          </cell>
          <cell r="AV87" t="str">
            <v>GIRO DIRECTO DEL M.PS.  MES DE DICIEMBRE DE 2019. EVENTO</v>
          </cell>
          <cell r="AW87" t="str">
            <v>4067034</v>
          </cell>
          <cell r="AX87" t="str">
            <v>26518</v>
          </cell>
          <cell r="AY87" t="str">
            <v>0</v>
          </cell>
          <cell r="AZ87" t="str">
            <v>20777</v>
          </cell>
        </row>
        <row r="88">
          <cell r="G88">
            <v>2141728</v>
          </cell>
          <cell r="H88" t="str">
            <v>ADMINISTRADORA</v>
          </cell>
          <cell r="I88">
            <v>39</v>
          </cell>
          <cell r="J88" t="str">
            <v>SUBSIDIADO PLENO</v>
          </cell>
          <cell r="K88" t="str">
            <v>CC-1082878431</v>
          </cell>
          <cell r="L88" t="str">
            <v>P</v>
          </cell>
          <cell r="M88" t="str">
            <v>NINGUNO</v>
          </cell>
          <cell r="N88">
            <v>0</v>
          </cell>
          <cell r="O88">
            <v>13</v>
          </cell>
          <cell r="P88">
            <v>43648</v>
          </cell>
          <cell r="Q88">
            <v>43669</v>
          </cell>
          <cell r="R88">
            <v>43770</v>
          </cell>
          <cell r="S88">
            <v>482908</v>
          </cell>
          <cell r="T88">
            <v>0</v>
          </cell>
          <cell r="U88">
            <v>0</v>
          </cell>
          <cell r="V88">
            <v>482908</v>
          </cell>
          <cell r="W88">
            <v>482908</v>
          </cell>
          <cell r="X88">
            <v>0</v>
          </cell>
          <cell r="Y88">
            <v>0</v>
          </cell>
          <cell r="Z88" t="str">
            <v>NA</v>
          </cell>
          <cell r="AA88" t="str">
            <v>NA</v>
          </cell>
          <cell r="AB88">
            <v>0</v>
          </cell>
          <cell r="AC88">
            <v>0</v>
          </cell>
          <cell r="AD88">
            <v>0</v>
          </cell>
          <cell r="AE88">
            <v>43812</v>
          </cell>
          <cell r="AF88" t="str">
            <v>FACSS</v>
          </cell>
          <cell r="AG88" t="str">
            <v>IPSPU</v>
          </cell>
          <cell r="AH88" t="str">
            <v>Pagado</v>
          </cell>
          <cell r="AI88" t="str">
            <v>AC002141728</v>
          </cell>
          <cell r="AJ88">
            <v>482908</v>
          </cell>
          <cell r="AK88">
            <v>482908</v>
          </cell>
          <cell r="AL88">
            <v>0</v>
          </cell>
          <cell r="AM88">
            <v>0</v>
          </cell>
          <cell r="AN88">
            <v>0</v>
          </cell>
          <cell r="AO88">
            <v>0</v>
          </cell>
          <cell r="AP88">
            <v>0</v>
          </cell>
          <cell r="AQ88">
            <v>0</v>
          </cell>
          <cell r="AR88">
            <v>122471</v>
          </cell>
          <cell r="AS88">
            <v>360437</v>
          </cell>
          <cell r="AT88">
            <v>0</v>
          </cell>
          <cell r="AU88">
            <v>0</v>
          </cell>
          <cell r="AV88" t="str">
            <v>GIRO DIRECTO DEL M.PS.  MES DE DICIEMBRE DE 2019. EVENTO</v>
          </cell>
          <cell r="AW88" t="str">
            <v>4067169</v>
          </cell>
          <cell r="AX88" t="str">
            <v>26518</v>
          </cell>
          <cell r="AY88" t="str">
            <v>0</v>
          </cell>
          <cell r="AZ88" t="str">
            <v>20777</v>
          </cell>
        </row>
        <row r="89">
          <cell r="G89">
            <v>1900096</v>
          </cell>
          <cell r="H89" t="str">
            <v>ADMINISTRADORA</v>
          </cell>
          <cell r="I89">
            <v>39</v>
          </cell>
          <cell r="J89" t="str">
            <v>SUBSIDIADO PLENO</v>
          </cell>
          <cell r="K89" t="str">
            <v>CC-621028</v>
          </cell>
          <cell r="L89" t="str">
            <v>P</v>
          </cell>
          <cell r="M89" t="str">
            <v>NINGUNO</v>
          </cell>
          <cell r="N89">
            <v>0</v>
          </cell>
          <cell r="O89">
            <v>13</v>
          </cell>
          <cell r="P89">
            <v>42826</v>
          </cell>
          <cell r="Q89">
            <v>42826</v>
          </cell>
          <cell r="R89">
            <v>42875</v>
          </cell>
          <cell r="S89">
            <v>298952</v>
          </cell>
          <cell r="T89">
            <v>0</v>
          </cell>
          <cell r="U89">
            <v>0</v>
          </cell>
          <cell r="V89">
            <v>298952</v>
          </cell>
          <cell r="W89">
            <v>298952</v>
          </cell>
          <cell r="X89">
            <v>0</v>
          </cell>
          <cell r="Y89">
            <v>0</v>
          </cell>
          <cell r="Z89" t="str">
            <v>NA</v>
          </cell>
          <cell r="AA89" t="str">
            <v>NA</v>
          </cell>
          <cell r="AB89">
            <v>0</v>
          </cell>
          <cell r="AC89">
            <v>0</v>
          </cell>
          <cell r="AD89">
            <v>0</v>
          </cell>
          <cell r="AE89">
            <v>43040</v>
          </cell>
          <cell r="AF89" t="str">
            <v>FACSS</v>
          </cell>
          <cell r="AG89" t="str">
            <v>IPSPU</v>
          </cell>
          <cell r="AH89" t="str">
            <v>Pagado</v>
          </cell>
          <cell r="AI89" t="str">
            <v>AC000001900096</v>
          </cell>
          <cell r="AJ89">
            <v>298952</v>
          </cell>
          <cell r="AK89">
            <v>298952</v>
          </cell>
          <cell r="AL89">
            <v>0</v>
          </cell>
          <cell r="AM89">
            <v>0</v>
          </cell>
          <cell r="AN89">
            <v>0</v>
          </cell>
          <cell r="AO89">
            <v>0</v>
          </cell>
          <cell r="AP89">
            <v>0</v>
          </cell>
          <cell r="AQ89">
            <v>0</v>
          </cell>
          <cell r="AR89">
            <v>0</v>
          </cell>
          <cell r="AS89">
            <v>298952</v>
          </cell>
          <cell r="AT89">
            <v>0</v>
          </cell>
          <cell r="AU89">
            <v>0</v>
          </cell>
          <cell r="AV89" t="str">
            <v>GIRO DIRECTO DEL M.PS.  MES DE FEBRERO DE 2017. EVENTO</v>
          </cell>
          <cell r="AW89" t="str">
            <v>1049462</v>
          </cell>
          <cell r="AX89" t="str">
            <v>2198</v>
          </cell>
          <cell r="AY89" t="str">
            <v>0</v>
          </cell>
          <cell r="AZ89" t="str">
            <v>0</v>
          </cell>
        </row>
        <row r="90">
          <cell r="G90">
            <v>1904143</v>
          </cell>
          <cell r="H90" t="str">
            <v>ADMINISTRADORA</v>
          </cell>
          <cell r="I90">
            <v>39</v>
          </cell>
          <cell r="J90" t="str">
            <v>SUBSIDIADO PLENO</v>
          </cell>
          <cell r="K90" t="str">
            <v>CC-45505681</v>
          </cell>
          <cell r="L90" t="str">
            <v>P</v>
          </cell>
          <cell r="M90" t="str">
            <v>NINGUNO</v>
          </cell>
          <cell r="N90">
            <v>0</v>
          </cell>
          <cell r="O90">
            <v>13</v>
          </cell>
          <cell r="P90">
            <v>42826</v>
          </cell>
          <cell r="Q90">
            <v>42843</v>
          </cell>
          <cell r="R90">
            <v>42875</v>
          </cell>
          <cell r="S90">
            <v>0</v>
          </cell>
          <cell r="T90">
            <v>0</v>
          </cell>
          <cell r="U90">
            <v>0</v>
          </cell>
          <cell r="V90">
            <v>115634</v>
          </cell>
          <cell r="W90">
            <v>115634</v>
          </cell>
          <cell r="X90">
            <v>0</v>
          </cell>
          <cell r="Y90">
            <v>20100</v>
          </cell>
          <cell r="Z90" t="str">
            <v>SE REALIZA GLOSA POR CONCEPTOP DE PERTINENCIA DE CONSULTA DE PSICOLOGIA NO SE EVIDENCIA JUSTIFICACION DESDE ESTE AMBITO Y EN LA FASE DEL CUADRO</v>
          </cell>
          <cell r="AA90" t="str">
            <v>NA</v>
          </cell>
          <cell r="AB90">
            <v>0</v>
          </cell>
          <cell r="AC90">
            <v>0</v>
          </cell>
          <cell r="AD90">
            <v>0</v>
          </cell>
          <cell r="AE90">
            <v>42948</v>
          </cell>
          <cell r="AF90" t="str">
            <v>FACSS</v>
          </cell>
          <cell r="AG90" t="str">
            <v>IPSPU</v>
          </cell>
          <cell r="AH90" t="str">
            <v>Pagado</v>
          </cell>
          <cell r="AI90" t="str">
            <v>AC000001904143</v>
          </cell>
          <cell r="AJ90">
            <v>115634</v>
          </cell>
          <cell r="AK90">
            <v>115634</v>
          </cell>
          <cell r="AL90">
            <v>0</v>
          </cell>
          <cell r="AM90">
            <v>0</v>
          </cell>
          <cell r="AN90">
            <v>0</v>
          </cell>
          <cell r="AO90">
            <v>0</v>
          </cell>
          <cell r="AP90">
            <v>0</v>
          </cell>
          <cell r="AQ90">
            <v>0</v>
          </cell>
          <cell r="AR90">
            <v>0</v>
          </cell>
          <cell r="AS90">
            <v>95534</v>
          </cell>
          <cell r="AT90">
            <v>0</v>
          </cell>
          <cell r="AU90">
            <v>0</v>
          </cell>
          <cell r="AV90" t="str">
            <v>CRUCWE</v>
          </cell>
          <cell r="AW90" t="str">
            <v>588046</v>
          </cell>
          <cell r="AX90" t="str">
            <v>2198</v>
          </cell>
          <cell r="AY90" t="str">
            <v>18305</v>
          </cell>
          <cell r="AZ90" t="str">
            <v>0</v>
          </cell>
        </row>
        <row r="91">
          <cell r="G91">
            <v>1906558</v>
          </cell>
          <cell r="H91" t="str">
            <v>ADMINISTRADORA</v>
          </cell>
          <cell r="I91">
            <v>39</v>
          </cell>
          <cell r="J91" t="str">
            <v>SUBSIDIADO PLENO</v>
          </cell>
          <cell r="K91" t="str">
            <v>CC-1066177076</v>
          </cell>
          <cell r="L91" t="str">
            <v>P</v>
          </cell>
          <cell r="M91" t="str">
            <v>NINGUNO</v>
          </cell>
          <cell r="N91">
            <v>0</v>
          </cell>
          <cell r="O91">
            <v>13</v>
          </cell>
          <cell r="P91">
            <v>42826</v>
          </cell>
          <cell r="Q91">
            <v>42851</v>
          </cell>
          <cell r="R91">
            <v>42875</v>
          </cell>
          <cell r="S91">
            <v>2881</v>
          </cell>
          <cell r="T91">
            <v>0</v>
          </cell>
          <cell r="U91">
            <v>0</v>
          </cell>
          <cell r="V91">
            <v>2881</v>
          </cell>
          <cell r="W91">
            <v>2881</v>
          </cell>
          <cell r="X91">
            <v>0</v>
          </cell>
          <cell r="Y91">
            <v>0</v>
          </cell>
          <cell r="Z91" t="str">
            <v>NA</v>
          </cell>
          <cell r="AA91" t="str">
            <v>NA</v>
          </cell>
          <cell r="AB91">
            <v>0</v>
          </cell>
          <cell r="AC91">
            <v>0</v>
          </cell>
          <cell r="AD91">
            <v>0</v>
          </cell>
          <cell r="AE91">
            <v>43040</v>
          </cell>
          <cell r="AF91" t="str">
            <v>FACSS</v>
          </cell>
          <cell r="AG91" t="str">
            <v>IPSPU</v>
          </cell>
          <cell r="AH91" t="str">
            <v>Pagado</v>
          </cell>
          <cell r="AI91" t="str">
            <v>AC000001906558</v>
          </cell>
          <cell r="AJ91">
            <v>2881</v>
          </cell>
          <cell r="AK91">
            <v>2881</v>
          </cell>
          <cell r="AL91">
            <v>0</v>
          </cell>
          <cell r="AM91">
            <v>0</v>
          </cell>
          <cell r="AN91">
            <v>0</v>
          </cell>
          <cell r="AO91">
            <v>0</v>
          </cell>
          <cell r="AP91">
            <v>0</v>
          </cell>
          <cell r="AQ91">
            <v>0</v>
          </cell>
          <cell r="AR91">
            <v>0</v>
          </cell>
          <cell r="AS91">
            <v>2881</v>
          </cell>
          <cell r="AT91">
            <v>0</v>
          </cell>
          <cell r="AU91">
            <v>0</v>
          </cell>
          <cell r="AV91" t="str">
            <v>GIRO DIRECTO DEL M.PS.  MES DE FEBRERO DE 2017. EVENTO</v>
          </cell>
          <cell r="AW91" t="str">
            <v>1049375</v>
          </cell>
          <cell r="AX91" t="str">
            <v>2198</v>
          </cell>
          <cell r="AY91" t="str">
            <v>0</v>
          </cell>
          <cell r="AZ91" t="str">
            <v>0</v>
          </cell>
        </row>
        <row r="92">
          <cell r="G92">
            <v>1907017</v>
          </cell>
          <cell r="H92" t="str">
            <v>ADMINISTRADORA</v>
          </cell>
          <cell r="I92">
            <v>39</v>
          </cell>
          <cell r="J92" t="str">
            <v>SUBSIDIADO PLENO</v>
          </cell>
          <cell r="K92" t="str">
            <v>CC-1066177076</v>
          </cell>
          <cell r="L92" t="str">
            <v>P</v>
          </cell>
          <cell r="M92" t="str">
            <v>NINGUNO</v>
          </cell>
          <cell r="N92">
            <v>0</v>
          </cell>
          <cell r="O92">
            <v>13</v>
          </cell>
          <cell r="P92">
            <v>42826</v>
          </cell>
          <cell r="Q92">
            <v>42852</v>
          </cell>
          <cell r="R92">
            <v>42875</v>
          </cell>
          <cell r="S92">
            <v>51281</v>
          </cell>
          <cell r="T92">
            <v>0</v>
          </cell>
          <cell r="U92">
            <v>0</v>
          </cell>
          <cell r="V92">
            <v>51281</v>
          </cell>
          <cell r="W92">
            <v>51281</v>
          </cell>
          <cell r="X92">
            <v>0</v>
          </cell>
          <cell r="Y92">
            <v>0</v>
          </cell>
          <cell r="Z92" t="str">
            <v>NA</v>
          </cell>
          <cell r="AA92" t="str">
            <v>NA</v>
          </cell>
          <cell r="AB92">
            <v>0</v>
          </cell>
          <cell r="AC92">
            <v>0</v>
          </cell>
          <cell r="AD92">
            <v>0</v>
          </cell>
          <cell r="AE92">
            <v>43073</v>
          </cell>
          <cell r="AF92" t="str">
            <v>FACSS</v>
          </cell>
          <cell r="AG92" t="str">
            <v>IPSPU</v>
          </cell>
          <cell r="AH92" t="str">
            <v>Pagado</v>
          </cell>
          <cell r="AI92" t="str">
            <v>AC000001907017</v>
          </cell>
          <cell r="AJ92">
            <v>51281</v>
          </cell>
          <cell r="AK92">
            <v>51281</v>
          </cell>
          <cell r="AL92">
            <v>0</v>
          </cell>
          <cell r="AM92">
            <v>0</v>
          </cell>
          <cell r="AN92">
            <v>0</v>
          </cell>
          <cell r="AO92">
            <v>0</v>
          </cell>
          <cell r="AP92">
            <v>0</v>
          </cell>
          <cell r="AQ92">
            <v>0</v>
          </cell>
          <cell r="AR92">
            <v>0</v>
          </cell>
          <cell r="AS92">
            <v>51281</v>
          </cell>
          <cell r="AT92">
            <v>0</v>
          </cell>
          <cell r="AU92">
            <v>0</v>
          </cell>
          <cell r="AV92" t="str">
            <v>GIRO DIRECTO DEL M.PS.  MES DE FEBRERO DE 2018. EVENTO</v>
          </cell>
          <cell r="AW92" t="str">
            <v>1059980</v>
          </cell>
          <cell r="AX92" t="str">
            <v>12160</v>
          </cell>
          <cell r="AY92" t="str">
            <v>0</v>
          </cell>
          <cell r="AZ92" t="str">
            <v>0</v>
          </cell>
        </row>
        <row r="93">
          <cell r="G93">
            <v>1907766</v>
          </cell>
          <cell r="H93" t="str">
            <v>ADMINISTRADORA</v>
          </cell>
          <cell r="I93">
            <v>39</v>
          </cell>
          <cell r="J93" t="str">
            <v>SUBSIDIADO PLENO</v>
          </cell>
          <cell r="K93" t="str">
            <v>CC-1066177076</v>
          </cell>
          <cell r="L93" t="str">
            <v>P</v>
          </cell>
          <cell r="M93" t="str">
            <v>NINGUNO</v>
          </cell>
          <cell r="N93">
            <v>0</v>
          </cell>
          <cell r="O93">
            <v>13</v>
          </cell>
          <cell r="P93">
            <v>42826</v>
          </cell>
          <cell r="Q93">
            <v>42855</v>
          </cell>
          <cell r="R93">
            <v>42875</v>
          </cell>
          <cell r="S93">
            <v>220392</v>
          </cell>
          <cell r="T93">
            <v>0</v>
          </cell>
          <cell r="U93">
            <v>0</v>
          </cell>
          <cell r="V93">
            <v>220392</v>
          </cell>
          <cell r="W93">
            <v>220392</v>
          </cell>
          <cell r="X93">
            <v>0</v>
          </cell>
          <cell r="Y93">
            <v>0</v>
          </cell>
          <cell r="Z93" t="str">
            <v>NA</v>
          </cell>
          <cell r="AA93" t="str">
            <v>NA</v>
          </cell>
          <cell r="AB93">
            <v>0</v>
          </cell>
          <cell r="AC93">
            <v>0</v>
          </cell>
          <cell r="AD93">
            <v>0</v>
          </cell>
          <cell r="AE93">
            <v>43040</v>
          </cell>
          <cell r="AF93" t="str">
            <v>FACSS</v>
          </cell>
          <cell r="AG93" t="str">
            <v>IPSPU</v>
          </cell>
          <cell r="AH93" t="str">
            <v>Pagado</v>
          </cell>
          <cell r="AI93" t="str">
            <v>AC000001907766</v>
          </cell>
          <cell r="AJ93">
            <v>220392</v>
          </cell>
          <cell r="AK93">
            <v>220392</v>
          </cell>
          <cell r="AL93">
            <v>0</v>
          </cell>
          <cell r="AM93">
            <v>0</v>
          </cell>
          <cell r="AN93">
            <v>0</v>
          </cell>
          <cell r="AO93">
            <v>0</v>
          </cell>
          <cell r="AP93">
            <v>0</v>
          </cell>
          <cell r="AQ93">
            <v>0</v>
          </cell>
          <cell r="AR93">
            <v>0</v>
          </cell>
          <cell r="AS93">
            <v>220392</v>
          </cell>
          <cell r="AT93">
            <v>0</v>
          </cell>
          <cell r="AU93">
            <v>0</v>
          </cell>
          <cell r="AV93" t="str">
            <v>GIRO DIRECTO DEL M.PS.  MES DE FEBRERO DE 2017. EVENTO</v>
          </cell>
          <cell r="AW93" t="str">
            <v>1046626</v>
          </cell>
          <cell r="AX93" t="str">
            <v>2198</v>
          </cell>
          <cell r="AY93" t="str">
            <v>0</v>
          </cell>
          <cell r="AZ93" t="str">
            <v>0</v>
          </cell>
        </row>
        <row r="94">
          <cell r="G94">
            <v>1916641</v>
          </cell>
          <cell r="H94" t="str">
            <v>ADMINISTRADORA</v>
          </cell>
          <cell r="I94">
            <v>39</v>
          </cell>
          <cell r="J94" t="str">
            <v>SUBSIDIADO PLENO</v>
          </cell>
          <cell r="K94" t="str">
            <v>CC-1064991118</v>
          </cell>
          <cell r="L94" t="str">
            <v>P</v>
          </cell>
          <cell r="M94" t="str">
            <v>NINGUNO</v>
          </cell>
          <cell r="N94">
            <v>0</v>
          </cell>
          <cell r="O94">
            <v>13</v>
          </cell>
          <cell r="P94">
            <v>42885</v>
          </cell>
          <cell r="Q94">
            <v>42886</v>
          </cell>
          <cell r="R94">
            <v>42917</v>
          </cell>
          <cell r="S94">
            <v>286965</v>
          </cell>
          <cell r="T94">
            <v>0</v>
          </cell>
          <cell r="U94">
            <v>0</v>
          </cell>
          <cell r="V94">
            <v>286965</v>
          </cell>
          <cell r="W94">
            <v>286965</v>
          </cell>
          <cell r="X94">
            <v>0</v>
          </cell>
          <cell r="Y94">
            <v>0</v>
          </cell>
          <cell r="Z94" t="str">
            <v>NA</v>
          </cell>
          <cell r="AA94" t="str">
            <v>NA</v>
          </cell>
          <cell r="AB94">
            <v>0</v>
          </cell>
          <cell r="AC94">
            <v>0</v>
          </cell>
          <cell r="AD94">
            <v>0</v>
          </cell>
          <cell r="AE94">
            <v>43009</v>
          </cell>
          <cell r="AF94" t="str">
            <v>FACSS</v>
          </cell>
          <cell r="AG94" t="str">
            <v>IPSPU</v>
          </cell>
          <cell r="AH94" t="str">
            <v>Pagado</v>
          </cell>
          <cell r="AI94" t="str">
            <v>AC000001916641</v>
          </cell>
          <cell r="AJ94">
            <v>286965</v>
          </cell>
          <cell r="AK94">
            <v>286965</v>
          </cell>
          <cell r="AL94">
            <v>0</v>
          </cell>
          <cell r="AM94">
            <v>0</v>
          </cell>
          <cell r="AN94">
            <v>0</v>
          </cell>
          <cell r="AO94">
            <v>0</v>
          </cell>
          <cell r="AP94">
            <v>0</v>
          </cell>
          <cell r="AQ94">
            <v>0</v>
          </cell>
          <cell r="AR94">
            <v>0</v>
          </cell>
          <cell r="AS94">
            <v>286965</v>
          </cell>
          <cell r="AT94">
            <v>0</v>
          </cell>
          <cell r="AU94">
            <v>0</v>
          </cell>
          <cell r="AV94" t="str">
            <v>CRUCWE</v>
          </cell>
          <cell r="AW94" t="str">
            <v>906333</v>
          </cell>
          <cell r="AX94" t="str">
            <v>2198</v>
          </cell>
          <cell r="AY94" t="str">
            <v>0</v>
          </cell>
          <cell r="AZ94" t="str">
            <v>0</v>
          </cell>
        </row>
        <row r="95">
          <cell r="G95">
            <v>1930103</v>
          </cell>
          <cell r="H95" t="str">
            <v>ADMINISTRADORA</v>
          </cell>
          <cell r="I95">
            <v>39</v>
          </cell>
          <cell r="J95" t="str">
            <v>SUBSIDIADO PLENO</v>
          </cell>
          <cell r="K95" t="str">
            <v>CC-1082474606</v>
          </cell>
          <cell r="L95" t="str">
            <v>P</v>
          </cell>
          <cell r="M95" t="str">
            <v>NINGUNO</v>
          </cell>
          <cell r="N95">
            <v>0</v>
          </cell>
          <cell r="O95">
            <v>13</v>
          </cell>
          <cell r="P95">
            <v>42927</v>
          </cell>
          <cell r="Q95">
            <v>42928</v>
          </cell>
          <cell r="R95">
            <v>43014</v>
          </cell>
          <cell r="S95">
            <v>48400</v>
          </cell>
          <cell r="T95">
            <v>0</v>
          </cell>
          <cell r="U95">
            <v>0</v>
          </cell>
          <cell r="V95">
            <v>48400</v>
          </cell>
          <cell r="W95">
            <v>48400</v>
          </cell>
          <cell r="X95">
            <v>0</v>
          </cell>
          <cell r="Y95">
            <v>0</v>
          </cell>
          <cell r="Z95" t="str">
            <v>NA</v>
          </cell>
          <cell r="AA95" t="str">
            <v>NA</v>
          </cell>
          <cell r="AB95">
            <v>0</v>
          </cell>
          <cell r="AC95">
            <v>0</v>
          </cell>
          <cell r="AD95">
            <v>0</v>
          </cell>
          <cell r="AE95">
            <v>43014</v>
          </cell>
          <cell r="AF95" t="str">
            <v>FACSS</v>
          </cell>
          <cell r="AG95" t="str">
            <v>IPSPU</v>
          </cell>
          <cell r="AH95" t="str">
            <v>Pagado</v>
          </cell>
          <cell r="AI95" t="str">
            <v>AC000001930103</v>
          </cell>
          <cell r="AJ95">
            <v>48400</v>
          </cell>
          <cell r="AK95">
            <v>48400</v>
          </cell>
          <cell r="AL95">
            <v>0</v>
          </cell>
          <cell r="AM95">
            <v>0</v>
          </cell>
          <cell r="AN95">
            <v>0</v>
          </cell>
          <cell r="AO95">
            <v>0</v>
          </cell>
          <cell r="AP95">
            <v>0</v>
          </cell>
          <cell r="AQ95">
            <v>0</v>
          </cell>
          <cell r="AR95">
            <v>0</v>
          </cell>
          <cell r="AS95">
            <v>48400</v>
          </cell>
          <cell r="AT95">
            <v>0</v>
          </cell>
          <cell r="AU95">
            <v>0</v>
          </cell>
          <cell r="AV95" t="str">
            <v>CRUCWE</v>
          </cell>
          <cell r="AW95" t="str">
            <v>815068</v>
          </cell>
          <cell r="AX95" t="str">
            <v>2198</v>
          </cell>
          <cell r="AY95" t="str">
            <v>0</v>
          </cell>
          <cell r="AZ95" t="str">
            <v>0</v>
          </cell>
        </row>
        <row r="96">
          <cell r="G96">
            <v>1933779</v>
          </cell>
          <cell r="H96" t="str">
            <v>ADMINISTRADORA</v>
          </cell>
          <cell r="I96">
            <v>39</v>
          </cell>
          <cell r="J96" t="str">
            <v>SUBSIDIADO PLENO</v>
          </cell>
          <cell r="K96" t="str">
            <v>CC-1061791424</v>
          </cell>
          <cell r="L96" t="str">
            <v>P</v>
          </cell>
          <cell r="M96" t="str">
            <v>NINGUNO</v>
          </cell>
          <cell r="N96">
            <v>0</v>
          </cell>
          <cell r="O96">
            <v>13</v>
          </cell>
          <cell r="P96">
            <v>42927</v>
          </cell>
          <cell r="Q96">
            <v>42940</v>
          </cell>
          <cell r="R96">
            <v>43014</v>
          </cell>
          <cell r="S96">
            <v>469420</v>
          </cell>
          <cell r="T96">
            <v>0</v>
          </cell>
          <cell r="U96">
            <v>0</v>
          </cell>
          <cell r="V96">
            <v>469420</v>
          </cell>
          <cell r="W96">
            <v>469420</v>
          </cell>
          <cell r="X96">
            <v>0</v>
          </cell>
          <cell r="Y96">
            <v>0</v>
          </cell>
          <cell r="Z96" t="str">
            <v>NA</v>
          </cell>
          <cell r="AA96" t="str">
            <v>NA</v>
          </cell>
          <cell r="AB96">
            <v>0</v>
          </cell>
          <cell r="AC96">
            <v>0</v>
          </cell>
          <cell r="AD96">
            <v>0</v>
          </cell>
          <cell r="AE96">
            <v>43070</v>
          </cell>
          <cell r="AF96" t="str">
            <v>FACSS</v>
          </cell>
          <cell r="AG96" t="str">
            <v>IPSPU</v>
          </cell>
          <cell r="AH96" t="str">
            <v>Pagado</v>
          </cell>
          <cell r="AI96" t="str">
            <v>AC000001933779</v>
          </cell>
          <cell r="AJ96">
            <v>469420</v>
          </cell>
          <cell r="AK96">
            <v>469420</v>
          </cell>
          <cell r="AL96">
            <v>0</v>
          </cell>
          <cell r="AM96">
            <v>0</v>
          </cell>
          <cell r="AN96">
            <v>0</v>
          </cell>
          <cell r="AO96">
            <v>0</v>
          </cell>
          <cell r="AP96">
            <v>0</v>
          </cell>
          <cell r="AQ96">
            <v>0</v>
          </cell>
          <cell r="AR96">
            <v>90255</v>
          </cell>
          <cell r="AS96">
            <v>379165</v>
          </cell>
          <cell r="AT96">
            <v>0</v>
          </cell>
          <cell r="AU96">
            <v>0</v>
          </cell>
          <cell r="AV96" t="str">
            <v>GIRO DIRECTO DEL M.PS.  MES DE FEBRERO DE 2018. EVENTO|PAGO DE EVENTO MES DE DICIEMBRE DE 2017</v>
          </cell>
          <cell r="AW96" t="str">
            <v>1153174</v>
          </cell>
          <cell r="AX96" t="str">
            <v>12160</v>
          </cell>
          <cell r="AY96" t="str">
            <v>0</v>
          </cell>
          <cell r="AZ96" t="str">
            <v>3724</v>
          </cell>
        </row>
        <row r="97">
          <cell r="G97">
            <v>1936785</v>
          </cell>
          <cell r="H97" t="str">
            <v>ADMINISTRADORA</v>
          </cell>
          <cell r="I97">
            <v>39</v>
          </cell>
          <cell r="J97" t="str">
            <v>SUBSIDIADO PLENO</v>
          </cell>
          <cell r="K97" t="str">
            <v>CC-1066177076</v>
          </cell>
          <cell r="L97" t="str">
            <v>P</v>
          </cell>
          <cell r="M97" t="str">
            <v>NINGUNO</v>
          </cell>
          <cell r="N97">
            <v>0</v>
          </cell>
          <cell r="O97">
            <v>14</v>
          </cell>
          <cell r="P97">
            <v>42850</v>
          </cell>
          <cell r="Q97">
            <v>42948</v>
          </cell>
          <cell r="R97">
            <v>43059</v>
          </cell>
          <cell r="S97">
            <v>47000</v>
          </cell>
          <cell r="T97">
            <v>0</v>
          </cell>
          <cell r="U97">
            <v>0</v>
          </cell>
          <cell r="V97">
            <v>47000</v>
          </cell>
          <cell r="W97">
            <v>47000</v>
          </cell>
          <cell r="X97">
            <v>0</v>
          </cell>
          <cell r="Y97">
            <v>0</v>
          </cell>
          <cell r="Z97" t="str">
            <v>NA</v>
          </cell>
          <cell r="AA97" t="str">
            <v>NA</v>
          </cell>
          <cell r="AB97">
            <v>0</v>
          </cell>
          <cell r="AC97">
            <v>0</v>
          </cell>
          <cell r="AD97">
            <v>0</v>
          </cell>
          <cell r="AE97">
            <v>43059</v>
          </cell>
          <cell r="AF97" t="str">
            <v>FACSS</v>
          </cell>
          <cell r="AG97" t="str">
            <v>IPSPU</v>
          </cell>
          <cell r="AH97" t="str">
            <v>Pagado</v>
          </cell>
          <cell r="AI97" t="str">
            <v>AC000001936785</v>
          </cell>
          <cell r="AJ97">
            <v>47000</v>
          </cell>
          <cell r="AK97">
            <v>47000</v>
          </cell>
          <cell r="AL97">
            <v>0</v>
          </cell>
          <cell r="AM97">
            <v>0</v>
          </cell>
          <cell r="AN97">
            <v>0</v>
          </cell>
          <cell r="AO97">
            <v>0</v>
          </cell>
          <cell r="AP97">
            <v>0</v>
          </cell>
          <cell r="AQ97">
            <v>0</v>
          </cell>
          <cell r="AR97">
            <v>0</v>
          </cell>
          <cell r="AS97">
            <v>47000</v>
          </cell>
          <cell r="AT97">
            <v>0</v>
          </cell>
          <cell r="AU97">
            <v>0</v>
          </cell>
          <cell r="AV97" t="str">
            <v>GIRO DIRECTO DEL M.PS.  MES DE FEBRERO DE 2017. EVENTO</v>
          </cell>
          <cell r="AW97" t="str">
            <v>1048392</v>
          </cell>
          <cell r="AX97" t="str">
            <v>2198</v>
          </cell>
          <cell r="AY97" t="str">
            <v>0</v>
          </cell>
          <cell r="AZ97" t="str">
            <v>0</v>
          </cell>
        </row>
        <row r="98">
          <cell r="G98">
            <v>161424</v>
          </cell>
          <cell r="H98" t="str">
            <v>ADMINISTRADORA</v>
          </cell>
          <cell r="I98">
            <v>39</v>
          </cell>
          <cell r="J98" t="str">
            <v>SUBSIDIADO PLENO</v>
          </cell>
          <cell r="K98" t="str">
            <v>TI-1050277217</v>
          </cell>
          <cell r="L98" t="str">
            <v>P</v>
          </cell>
          <cell r="M98" t="str">
            <v>NINGUNO</v>
          </cell>
          <cell r="N98">
            <v>0</v>
          </cell>
          <cell r="O98">
            <v>13</v>
          </cell>
          <cell r="P98">
            <v>43323</v>
          </cell>
          <cell r="Q98">
            <v>43324</v>
          </cell>
          <cell r="R98">
            <v>43406</v>
          </cell>
          <cell r="S98">
            <v>435085</v>
          </cell>
          <cell r="T98">
            <v>0</v>
          </cell>
          <cell r="U98">
            <v>0</v>
          </cell>
          <cell r="V98">
            <v>435085</v>
          </cell>
          <cell r="W98">
            <v>435085</v>
          </cell>
          <cell r="X98">
            <v>0</v>
          </cell>
          <cell r="Y98">
            <v>0</v>
          </cell>
          <cell r="Z98" t="str">
            <v>NA</v>
          </cell>
          <cell r="AA98" t="str">
            <v>NA</v>
          </cell>
          <cell r="AB98">
            <v>0</v>
          </cell>
          <cell r="AC98">
            <v>0</v>
          </cell>
          <cell r="AD98">
            <v>0</v>
          </cell>
          <cell r="AE98">
            <v>43406</v>
          </cell>
          <cell r="AF98" t="str">
            <v>FACSS</v>
          </cell>
          <cell r="AG98" t="str">
            <v>IPSPU</v>
          </cell>
          <cell r="AH98" t="str">
            <v>Pagado</v>
          </cell>
          <cell r="AI98" t="str">
            <v>UMI00000161424</v>
          </cell>
          <cell r="AJ98">
            <v>435085</v>
          </cell>
          <cell r="AK98">
            <v>435085</v>
          </cell>
          <cell r="AL98">
            <v>0</v>
          </cell>
          <cell r="AM98">
            <v>0</v>
          </cell>
          <cell r="AN98">
            <v>0</v>
          </cell>
          <cell r="AO98">
            <v>0</v>
          </cell>
          <cell r="AP98">
            <v>0</v>
          </cell>
          <cell r="AQ98">
            <v>0</v>
          </cell>
          <cell r="AR98">
            <v>435085</v>
          </cell>
          <cell r="AS98">
            <v>0</v>
          </cell>
          <cell r="AT98">
            <v>0</v>
          </cell>
          <cell r="AU98">
            <v>0</v>
          </cell>
          <cell r="AV98" t="str">
            <v>NA</v>
          </cell>
          <cell r="AW98" t="str">
            <v>2345671</v>
          </cell>
          <cell r="AX98" t="str">
            <v>0</v>
          </cell>
          <cell r="AY98" t="str">
            <v>0</v>
          </cell>
          <cell r="AZ98" t="str">
            <v>16107</v>
          </cell>
        </row>
        <row r="99">
          <cell r="G99">
            <v>162143</v>
          </cell>
          <cell r="H99" t="str">
            <v>ADMINISTRADORA</v>
          </cell>
          <cell r="I99">
            <v>39</v>
          </cell>
          <cell r="J99" t="str">
            <v>SUBSIDIADO PLENO</v>
          </cell>
          <cell r="K99" t="str">
            <v>RC-1050279751</v>
          </cell>
          <cell r="L99" t="str">
            <v>P</v>
          </cell>
          <cell r="M99" t="str">
            <v>NINGUNO</v>
          </cell>
          <cell r="N99">
            <v>0</v>
          </cell>
          <cell r="O99">
            <v>13</v>
          </cell>
          <cell r="P99">
            <v>43323</v>
          </cell>
          <cell r="Q99">
            <v>43338</v>
          </cell>
          <cell r="R99">
            <v>43406</v>
          </cell>
          <cell r="S99">
            <v>76300</v>
          </cell>
          <cell r="T99">
            <v>0</v>
          </cell>
          <cell r="U99">
            <v>0</v>
          </cell>
          <cell r="V99">
            <v>76300</v>
          </cell>
          <cell r="W99">
            <v>76300</v>
          </cell>
          <cell r="X99">
            <v>0</v>
          </cell>
          <cell r="Y99">
            <v>0</v>
          </cell>
          <cell r="Z99" t="str">
            <v>NA</v>
          </cell>
          <cell r="AA99" t="str">
            <v>NA</v>
          </cell>
          <cell r="AB99">
            <v>0</v>
          </cell>
          <cell r="AC99">
            <v>0</v>
          </cell>
          <cell r="AD99">
            <v>0</v>
          </cell>
          <cell r="AE99">
            <v>43406</v>
          </cell>
          <cell r="AF99" t="str">
            <v>FACSS</v>
          </cell>
          <cell r="AG99" t="str">
            <v>IPSPU</v>
          </cell>
          <cell r="AH99" t="str">
            <v>Pagado</v>
          </cell>
          <cell r="AI99" t="str">
            <v>UMI00000162143</v>
          </cell>
          <cell r="AJ99">
            <v>76300</v>
          </cell>
          <cell r="AK99">
            <v>76300</v>
          </cell>
          <cell r="AL99">
            <v>0</v>
          </cell>
          <cell r="AM99">
            <v>0</v>
          </cell>
          <cell r="AN99">
            <v>0</v>
          </cell>
          <cell r="AO99">
            <v>0</v>
          </cell>
          <cell r="AP99">
            <v>0</v>
          </cell>
          <cell r="AQ99">
            <v>0</v>
          </cell>
          <cell r="AR99">
            <v>76300</v>
          </cell>
          <cell r="AS99">
            <v>0</v>
          </cell>
          <cell r="AT99">
            <v>0</v>
          </cell>
          <cell r="AU99">
            <v>0</v>
          </cell>
          <cell r="AV99" t="str">
            <v>NA</v>
          </cell>
          <cell r="AW99" t="str">
            <v>2345704</v>
          </cell>
          <cell r="AX99" t="str">
            <v>0</v>
          </cell>
          <cell r="AY99" t="str">
            <v>0</v>
          </cell>
          <cell r="AZ99" t="str">
            <v>16107</v>
          </cell>
        </row>
        <row r="100">
          <cell r="G100">
            <v>2000662</v>
          </cell>
          <cell r="H100" t="str">
            <v>ADMINISTRADORA</v>
          </cell>
          <cell r="I100">
            <v>39</v>
          </cell>
          <cell r="J100" t="str">
            <v>SUBSIDIADO PLENO</v>
          </cell>
          <cell r="K100" t="str">
            <v>CC-1067884131</v>
          </cell>
          <cell r="L100" t="str">
            <v>P</v>
          </cell>
          <cell r="M100" t="str">
            <v>NINGUNO</v>
          </cell>
          <cell r="N100">
            <v>0</v>
          </cell>
          <cell r="O100">
            <v>15</v>
          </cell>
          <cell r="P100">
            <v>43141</v>
          </cell>
          <cell r="Q100">
            <v>43151</v>
          </cell>
          <cell r="R100">
            <v>43174</v>
          </cell>
          <cell r="S100">
            <v>298200</v>
          </cell>
          <cell r="T100">
            <v>0</v>
          </cell>
          <cell r="U100">
            <v>0</v>
          </cell>
          <cell r="V100">
            <v>298200</v>
          </cell>
          <cell r="W100">
            <v>298200</v>
          </cell>
          <cell r="X100">
            <v>0</v>
          </cell>
          <cell r="Y100">
            <v>0</v>
          </cell>
          <cell r="Z100" t="str">
            <v>NA</v>
          </cell>
          <cell r="AA100" t="str">
            <v>NA</v>
          </cell>
          <cell r="AB100">
            <v>0</v>
          </cell>
          <cell r="AC100">
            <v>0</v>
          </cell>
          <cell r="AD100">
            <v>0</v>
          </cell>
          <cell r="AE100">
            <v>43174</v>
          </cell>
          <cell r="AF100" t="str">
            <v>FACSS</v>
          </cell>
          <cell r="AG100" t="str">
            <v>IPSPU</v>
          </cell>
          <cell r="AH100" t="str">
            <v>Pagado</v>
          </cell>
          <cell r="AI100" t="str">
            <v>AC000002000662</v>
          </cell>
          <cell r="AJ100">
            <v>298200</v>
          </cell>
          <cell r="AK100">
            <v>298200</v>
          </cell>
          <cell r="AL100">
            <v>0</v>
          </cell>
          <cell r="AM100">
            <v>0</v>
          </cell>
          <cell r="AN100">
            <v>0</v>
          </cell>
          <cell r="AO100">
            <v>0</v>
          </cell>
          <cell r="AP100">
            <v>0</v>
          </cell>
          <cell r="AQ100">
            <v>0</v>
          </cell>
          <cell r="AR100">
            <v>298200</v>
          </cell>
          <cell r="AS100">
            <v>0</v>
          </cell>
          <cell r="AT100">
            <v>0</v>
          </cell>
          <cell r="AU100">
            <v>0</v>
          </cell>
          <cell r="AV100" t="str">
            <v>NA</v>
          </cell>
          <cell r="AW100" t="str">
            <v>1441921</v>
          </cell>
          <cell r="AX100" t="str">
            <v>0</v>
          </cell>
          <cell r="AY100" t="str">
            <v>0</v>
          </cell>
          <cell r="AZ100" t="str">
            <v>12118</v>
          </cell>
        </row>
        <row r="101">
          <cell r="G101">
            <v>1998774</v>
          </cell>
          <cell r="H101" t="str">
            <v>ADMINISTRADORA</v>
          </cell>
          <cell r="I101">
            <v>39</v>
          </cell>
          <cell r="J101" t="str">
            <v>SUBSIDIADO PLENO</v>
          </cell>
          <cell r="K101" t="str">
            <v>CC-1067884131</v>
          </cell>
          <cell r="L101" t="str">
            <v>P</v>
          </cell>
          <cell r="M101" t="str">
            <v>NINGUNO</v>
          </cell>
          <cell r="N101">
            <v>0</v>
          </cell>
          <cell r="O101">
            <v>13</v>
          </cell>
          <cell r="P101">
            <v>43141</v>
          </cell>
          <cell r="Q101">
            <v>43144</v>
          </cell>
          <cell r="R101">
            <v>43174</v>
          </cell>
          <cell r="S101">
            <v>274280</v>
          </cell>
          <cell r="T101">
            <v>0</v>
          </cell>
          <cell r="U101">
            <v>0</v>
          </cell>
          <cell r="V101">
            <v>274280</v>
          </cell>
          <cell r="W101">
            <v>274280</v>
          </cell>
          <cell r="X101">
            <v>0</v>
          </cell>
          <cell r="Y101">
            <v>0</v>
          </cell>
          <cell r="Z101" t="str">
            <v>NA</v>
          </cell>
          <cell r="AA101" t="str">
            <v>NA</v>
          </cell>
          <cell r="AB101">
            <v>0</v>
          </cell>
          <cell r="AC101">
            <v>0</v>
          </cell>
          <cell r="AD101">
            <v>0</v>
          </cell>
          <cell r="AE101">
            <v>43174</v>
          </cell>
          <cell r="AF101" t="str">
            <v>FACSS</v>
          </cell>
          <cell r="AG101" t="str">
            <v>IPSPU</v>
          </cell>
          <cell r="AH101" t="str">
            <v>Pagado</v>
          </cell>
          <cell r="AI101" t="str">
            <v>AC000001998774</v>
          </cell>
          <cell r="AJ101">
            <v>274280</v>
          </cell>
          <cell r="AK101">
            <v>274280</v>
          </cell>
          <cell r="AL101">
            <v>0</v>
          </cell>
          <cell r="AM101">
            <v>0</v>
          </cell>
          <cell r="AN101">
            <v>0</v>
          </cell>
          <cell r="AO101">
            <v>0</v>
          </cell>
          <cell r="AP101">
            <v>0</v>
          </cell>
          <cell r="AQ101">
            <v>0</v>
          </cell>
          <cell r="AR101">
            <v>274280</v>
          </cell>
          <cell r="AS101">
            <v>0</v>
          </cell>
          <cell r="AT101">
            <v>0</v>
          </cell>
          <cell r="AU101">
            <v>0</v>
          </cell>
          <cell r="AV101" t="str">
            <v>NA</v>
          </cell>
          <cell r="AW101" t="str">
            <v>1442061</v>
          </cell>
          <cell r="AX101" t="str">
            <v>0</v>
          </cell>
          <cell r="AY101" t="str">
            <v>0</v>
          </cell>
          <cell r="AZ101" t="str">
            <v>12118</v>
          </cell>
        </row>
        <row r="102">
          <cell r="G102">
            <v>2004055</v>
          </cell>
          <cell r="H102" t="str">
            <v>ADMINISTRADORA</v>
          </cell>
          <cell r="I102">
            <v>39</v>
          </cell>
          <cell r="J102" t="str">
            <v>SUBSIDIADO PLENO</v>
          </cell>
          <cell r="K102" t="str">
            <v>CC-1067884131</v>
          </cell>
          <cell r="L102" t="str">
            <v>P</v>
          </cell>
          <cell r="M102" t="str">
            <v>NINGUNO</v>
          </cell>
          <cell r="N102">
            <v>0</v>
          </cell>
          <cell r="O102">
            <v>15</v>
          </cell>
          <cell r="P102">
            <v>43161</v>
          </cell>
          <cell r="Q102">
            <v>43161</v>
          </cell>
          <cell r="R102">
            <v>43210</v>
          </cell>
          <cell r="S102">
            <v>629100</v>
          </cell>
          <cell r="T102">
            <v>0</v>
          </cell>
          <cell r="U102">
            <v>0</v>
          </cell>
          <cell r="V102">
            <v>629100</v>
          </cell>
          <cell r="W102">
            <v>629100</v>
          </cell>
          <cell r="X102">
            <v>0</v>
          </cell>
          <cell r="Y102">
            <v>0</v>
          </cell>
          <cell r="Z102" t="str">
            <v>NA</v>
          </cell>
          <cell r="AA102" t="str">
            <v>NA</v>
          </cell>
          <cell r="AB102">
            <v>0</v>
          </cell>
          <cell r="AC102">
            <v>0</v>
          </cell>
          <cell r="AD102">
            <v>0</v>
          </cell>
          <cell r="AE102">
            <v>43285</v>
          </cell>
          <cell r="AF102" t="str">
            <v>FACSS</v>
          </cell>
          <cell r="AG102" t="str">
            <v>IPSPU</v>
          </cell>
          <cell r="AH102" t="str">
            <v>Pagado</v>
          </cell>
          <cell r="AI102" t="str">
            <v>AC000002004055</v>
          </cell>
          <cell r="AJ102">
            <v>629100</v>
          </cell>
          <cell r="AK102">
            <v>629100</v>
          </cell>
          <cell r="AL102">
            <v>0</v>
          </cell>
          <cell r="AM102">
            <v>0</v>
          </cell>
          <cell r="AN102">
            <v>0</v>
          </cell>
          <cell r="AO102">
            <v>0</v>
          </cell>
          <cell r="AP102">
            <v>0</v>
          </cell>
          <cell r="AQ102">
            <v>0</v>
          </cell>
          <cell r="AR102">
            <v>0</v>
          </cell>
          <cell r="AS102">
            <v>629100</v>
          </cell>
          <cell r="AT102">
            <v>0</v>
          </cell>
          <cell r="AU102">
            <v>0</v>
          </cell>
          <cell r="AV102" t="str">
            <v>cruce SALDO GD</v>
          </cell>
          <cell r="AW102" t="str">
            <v>1779088</v>
          </cell>
          <cell r="AX102" t="str">
            <v>15368</v>
          </cell>
          <cell r="AY102" t="str">
            <v>0</v>
          </cell>
          <cell r="AZ102" t="str">
            <v>0</v>
          </cell>
        </row>
        <row r="103">
          <cell r="G103">
            <v>2004862</v>
          </cell>
          <cell r="H103" t="str">
            <v>ADMINISTRADORA</v>
          </cell>
          <cell r="I103">
            <v>39</v>
          </cell>
          <cell r="J103" t="str">
            <v>SUBSIDIADO PLENO</v>
          </cell>
          <cell r="K103" t="str">
            <v>CC-1067884131</v>
          </cell>
          <cell r="L103" t="str">
            <v>P</v>
          </cell>
          <cell r="M103" t="str">
            <v>NINGUNO</v>
          </cell>
          <cell r="N103">
            <v>0</v>
          </cell>
          <cell r="O103">
            <v>15</v>
          </cell>
          <cell r="P103">
            <v>43161</v>
          </cell>
          <cell r="Q103">
            <v>43165</v>
          </cell>
          <cell r="R103">
            <v>43210</v>
          </cell>
          <cell r="S103">
            <v>45000</v>
          </cell>
          <cell r="T103">
            <v>0</v>
          </cell>
          <cell r="U103">
            <v>0</v>
          </cell>
          <cell r="V103">
            <v>45000</v>
          </cell>
          <cell r="W103">
            <v>45000</v>
          </cell>
          <cell r="X103">
            <v>0</v>
          </cell>
          <cell r="Y103">
            <v>0</v>
          </cell>
          <cell r="Z103" t="str">
            <v>NA</v>
          </cell>
          <cell r="AA103" t="str">
            <v>NA</v>
          </cell>
          <cell r="AB103">
            <v>0</v>
          </cell>
          <cell r="AC103">
            <v>0</v>
          </cell>
          <cell r="AD103">
            <v>0</v>
          </cell>
          <cell r="AE103">
            <v>43221</v>
          </cell>
          <cell r="AF103" t="str">
            <v>FACSS</v>
          </cell>
          <cell r="AG103" t="str">
            <v>IPSPU</v>
          </cell>
          <cell r="AH103" t="str">
            <v>Pagado</v>
          </cell>
          <cell r="AI103" t="str">
            <v>AC000002004862</v>
          </cell>
          <cell r="AJ103">
            <v>45000</v>
          </cell>
          <cell r="AK103">
            <v>45000</v>
          </cell>
          <cell r="AL103">
            <v>0</v>
          </cell>
          <cell r="AM103">
            <v>0</v>
          </cell>
          <cell r="AN103">
            <v>0</v>
          </cell>
          <cell r="AO103">
            <v>0</v>
          </cell>
          <cell r="AP103">
            <v>0</v>
          </cell>
          <cell r="AQ103">
            <v>0</v>
          </cell>
          <cell r="AR103">
            <v>0</v>
          </cell>
          <cell r="AS103">
            <v>45000</v>
          </cell>
          <cell r="AT103">
            <v>0</v>
          </cell>
          <cell r="AU103">
            <v>0</v>
          </cell>
          <cell r="AV103" t="str">
            <v>GIRO DIRECTO DEL M.PS.  MES DE JUNIO DE 2018. EVENTO</v>
          </cell>
          <cell r="AW103" t="str">
            <v>1597509</v>
          </cell>
          <cell r="AX103" t="str">
            <v>15368</v>
          </cell>
          <cell r="AY103" t="str">
            <v>0</v>
          </cell>
          <cell r="AZ103" t="str">
            <v>0</v>
          </cell>
        </row>
        <row r="104">
          <cell r="G104">
            <v>2007641</v>
          </cell>
          <cell r="H104" t="str">
            <v>ADMINISTRADORA</v>
          </cell>
          <cell r="I104">
            <v>39</v>
          </cell>
          <cell r="J104" t="str">
            <v>SUBSIDIADO PLENO</v>
          </cell>
          <cell r="K104" t="str">
            <v>CC-1085231333</v>
          </cell>
          <cell r="L104" t="str">
            <v>P</v>
          </cell>
          <cell r="M104" t="str">
            <v>NINGUNO</v>
          </cell>
          <cell r="N104">
            <v>0</v>
          </cell>
          <cell r="O104">
            <v>15</v>
          </cell>
          <cell r="P104">
            <v>43161</v>
          </cell>
          <cell r="Q104">
            <v>43173</v>
          </cell>
          <cell r="R104">
            <v>43210</v>
          </cell>
          <cell r="S104">
            <v>2895097</v>
          </cell>
          <cell r="T104">
            <v>0</v>
          </cell>
          <cell r="U104">
            <v>0</v>
          </cell>
          <cell r="V104">
            <v>2895097</v>
          </cell>
          <cell r="W104">
            <v>2895097</v>
          </cell>
          <cell r="X104">
            <v>0</v>
          </cell>
          <cell r="Y104">
            <v>0</v>
          </cell>
          <cell r="Z104" t="str">
            <v>NA</v>
          </cell>
          <cell r="AA104" t="str">
            <v>NA</v>
          </cell>
          <cell r="AB104">
            <v>0</v>
          </cell>
          <cell r="AC104">
            <v>0</v>
          </cell>
          <cell r="AD104">
            <v>0</v>
          </cell>
          <cell r="AE104">
            <v>43285</v>
          </cell>
          <cell r="AF104" t="str">
            <v>FACSS</v>
          </cell>
          <cell r="AG104" t="str">
            <v>IPSPU</v>
          </cell>
          <cell r="AH104" t="str">
            <v>Pagado</v>
          </cell>
          <cell r="AI104" t="str">
            <v>AC000002007641</v>
          </cell>
          <cell r="AJ104">
            <v>2895097</v>
          </cell>
          <cell r="AK104">
            <v>2895097</v>
          </cell>
          <cell r="AL104">
            <v>0</v>
          </cell>
          <cell r="AM104">
            <v>0</v>
          </cell>
          <cell r="AN104">
            <v>0</v>
          </cell>
          <cell r="AO104">
            <v>0</v>
          </cell>
          <cell r="AP104">
            <v>0</v>
          </cell>
          <cell r="AQ104">
            <v>0</v>
          </cell>
          <cell r="AR104">
            <v>2040380</v>
          </cell>
          <cell r="AS104">
            <v>854717</v>
          </cell>
          <cell r="AT104">
            <v>0</v>
          </cell>
          <cell r="AU104">
            <v>0</v>
          </cell>
          <cell r="AV104" t="str">
            <v>cruce SALDO GD|CRUCE ANT</v>
          </cell>
          <cell r="AW104" t="str">
            <v>1779172</v>
          </cell>
          <cell r="AX104" t="str">
            <v>15368</v>
          </cell>
          <cell r="AY104" t="str">
            <v>0</v>
          </cell>
          <cell r="AZ104" t="str">
            <v>4804</v>
          </cell>
        </row>
        <row r="105">
          <cell r="G105">
            <v>2011345</v>
          </cell>
          <cell r="H105" t="str">
            <v>ADMINISTRADORA</v>
          </cell>
          <cell r="I105">
            <v>39</v>
          </cell>
          <cell r="J105" t="str">
            <v>SUBSIDIADO PLENO</v>
          </cell>
          <cell r="K105" t="str">
            <v>CC-1067884131</v>
          </cell>
          <cell r="L105" t="str">
            <v>P</v>
          </cell>
          <cell r="M105" t="str">
            <v>NINGUNO</v>
          </cell>
          <cell r="N105">
            <v>0</v>
          </cell>
          <cell r="O105">
            <v>15</v>
          </cell>
          <cell r="P105">
            <v>43161</v>
          </cell>
          <cell r="Q105">
            <v>43185</v>
          </cell>
          <cell r="R105">
            <v>43210</v>
          </cell>
          <cell r="S105">
            <v>368500</v>
          </cell>
          <cell r="T105">
            <v>0</v>
          </cell>
          <cell r="U105">
            <v>0</v>
          </cell>
          <cell r="V105">
            <v>368500</v>
          </cell>
          <cell r="W105">
            <v>368500</v>
          </cell>
          <cell r="X105">
            <v>0</v>
          </cell>
          <cell r="Y105">
            <v>0</v>
          </cell>
          <cell r="Z105" t="str">
            <v>NA</v>
          </cell>
          <cell r="AA105" t="str">
            <v>NA</v>
          </cell>
          <cell r="AB105">
            <v>0</v>
          </cell>
          <cell r="AC105">
            <v>0</v>
          </cell>
          <cell r="AD105">
            <v>0</v>
          </cell>
          <cell r="AE105">
            <v>43285</v>
          </cell>
          <cell r="AF105" t="str">
            <v>FACSS</v>
          </cell>
          <cell r="AG105" t="str">
            <v>IPSPU</v>
          </cell>
          <cell r="AH105" t="str">
            <v>Pagado</v>
          </cell>
          <cell r="AI105" t="str">
            <v>AC000002011345</v>
          </cell>
          <cell r="AJ105">
            <v>368500</v>
          </cell>
          <cell r="AK105">
            <v>368500</v>
          </cell>
          <cell r="AL105">
            <v>0</v>
          </cell>
          <cell r="AM105">
            <v>0</v>
          </cell>
          <cell r="AN105">
            <v>0</v>
          </cell>
          <cell r="AO105">
            <v>0</v>
          </cell>
          <cell r="AP105">
            <v>0</v>
          </cell>
          <cell r="AQ105">
            <v>0</v>
          </cell>
          <cell r="AR105">
            <v>0</v>
          </cell>
          <cell r="AS105">
            <v>368500</v>
          </cell>
          <cell r="AT105">
            <v>0</v>
          </cell>
          <cell r="AU105">
            <v>0</v>
          </cell>
          <cell r="AV105" t="str">
            <v>cruce SALDO GD</v>
          </cell>
          <cell r="AW105" t="str">
            <v>1779105</v>
          </cell>
          <cell r="AX105" t="str">
            <v>15368</v>
          </cell>
          <cell r="AY105" t="str">
            <v>0</v>
          </cell>
          <cell r="AZ105" t="str">
            <v>0</v>
          </cell>
        </row>
        <row r="106">
          <cell r="G106">
            <v>153925</v>
          </cell>
          <cell r="H106" t="str">
            <v>ADMINISTRADORA</v>
          </cell>
          <cell r="I106">
            <v>39</v>
          </cell>
          <cell r="J106" t="str">
            <v>SUBSIDIADO PLENO</v>
          </cell>
          <cell r="K106" t="str">
            <v>RC-1059249028</v>
          </cell>
          <cell r="L106" t="str">
            <v>P</v>
          </cell>
          <cell r="M106" t="str">
            <v>NINGUNO</v>
          </cell>
          <cell r="N106">
            <v>0</v>
          </cell>
          <cell r="O106">
            <v>13</v>
          </cell>
          <cell r="P106">
            <v>43170</v>
          </cell>
          <cell r="Q106">
            <v>43186</v>
          </cell>
          <cell r="R106">
            <v>43225</v>
          </cell>
          <cell r="S106">
            <v>51300</v>
          </cell>
          <cell r="T106">
            <v>0</v>
          </cell>
          <cell r="U106">
            <v>0</v>
          </cell>
          <cell r="V106">
            <v>51300</v>
          </cell>
          <cell r="W106">
            <v>51300</v>
          </cell>
          <cell r="X106">
            <v>0</v>
          </cell>
          <cell r="Y106">
            <v>0</v>
          </cell>
          <cell r="Z106" t="str">
            <v>NA</v>
          </cell>
          <cell r="AA106" t="str">
            <v>NA</v>
          </cell>
          <cell r="AB106">
            <v>0</v>
          </cell>
          <cell r="AC106">
            <v>0</v>
          </cell>
          <cell r="AD106">
            <v>0</v>
          </cell>
          <cell r="AE106">
            <v>43225</v>
          </cell>
          <cell r="AF106" t="str">
            <v>FACSS</v>
          </cell>
          <cell r="AG106" t="str">
            <v>IPSPU</v>
          </cell>
          <cell r="AH106" t="str">
            <v>Pagado</v>
          </cell>
          <cell r="AI106" t="str">
            <v>UMI00000153925</v>
          </cell>
          <cell r="AJ106">
            <v>51300</v>
          </cell>
          <cell r="AK106">
            <v>51300</v>
          </cell>
          <cell r="AL106">
            <v>0</v>
          </cell>
          <cell r="AM106">
            <v>0</v>
          </cell>
          <cell r="AN106">
            <v>0</v>
          </cell>
          <cell r="AO106">
            <v>0</v>
          </cell>
          <cell r="AP106">
            <v>0</v>
          </cell>
          <cell r="AQ106">
            <v>0</v>
          </cell>
          <cell r="AR106">
            <v>0</v>
          </cell>
          <cell r="AS106">
            <v>51300</v>
          </cell>
          <cell r="AT106">
            <v>0</v>
          </cell>
          <cell r="AU106">
            <v>0</v>
          </cell>
          <cell r="AV106" t="str">
            <v>GIRO DIRECTO DEL M.PS.  MES DE JUNIO DE 2018. EVENTO</v>
          </cell>
          <cell r="AW106" t="str">
            <v>1592612</v>
          </cell>
          <cell r="AX106" t="str">
            <v>15368</v>
          </cell>
          <cell r="AY106" t="str">
            <v>0</v>
          </cell>
          <cell r="AZ106" t="str">
            <v>0</v>
          </cell>
        </row>
        <row r="107">
          <cell r="G107">
            <v>2005601</v>
          </cell>
          <cell r="H107" t="str">
            <v>ADMINISTRADORA</v>
          </cell>
          <cell r="I107">
            <v>39</v>
          </cell>
          <cell r="J107" t="str">
            <v>SUBSIDIADO PLENO</v>
          </cell>
          <cell r="K107" t="str">
            <v>CC-1067884131</v>
          </cell>
          <cell r="L107" t="str">
            <v>P</v>
          </cell>
          <cell r="M107" t="str">
            <v>NINGUNO</v>
          </cell>
          <cell r="N107">
            <v>0</v>
          </cell>
          <cell r="O107">
            <v>13</v>
          </cell>
          <cell r="P107">
            <v>43161</v>
          </cell>
          <cell r="Q107">
            <v>43167</v>
          </cell>
          <cell r="R107">
            <v>43227</v>
          </cell>
          <cell r="S107">
            <v>51300</v>
          </cell>
          <cell r="T107">
            <v>0</v>
          </cell>
          <cell r="U107">
            <v>0</v>
          </cell>
          <cell r="V107">
            <v>51300</v>
          </cell>
          <cell r="W107">
            <v>51300</v>
          </cell>
          <cell r="X107">
            <v>0</v>
          </cell>
          <cell r="Y107">
            <v>0</v>
          </cell>
          <cell r="Z107" t="str">
            <v>NA</v>
          </cell>
          <cell r="AA107" t="str">
            <v>NA</v>
          </cell>
          <cell r="AB107">
            <v>0</v>
          </cell>
          <cell r="AC107">
            <v>0</v>
          </cell>
          <cell r="AD107">
            <v>0</v>
          </cell>
          <cell r="AE107">
            <v>43227</v>
          </cell>
          <cell r="AF107" t="str">
            <v>FACSS</v>
          </cell>
          <cell r="AG107" t="str">
            <v>IPSPU</v>
          </cell>
          <cell r="AH107" t="str">
            <v>Pagado</v>
          </cell>
          <cell r="AI107" t="str">
            <v>AC000002005601</v>
          </cell>
          <cell r="AJ107">
            <v>51300</v>
          </cell>
          <cell r="AK107">
            <v>51300</v>
          </cell>
          <cell r="AL107">
            <v>0</v>
          </cell>
          <cell r="AM107">
            <v>0</v>
          </cell>
          <cell r="AN107">
            <v>0</v>
          </cell>
          <cell r="AO107">
            <v>0</v>
          </cell>
          <cell r="AP107">
            <v>0</v>
          </cell>
          <cell r="AQ107">
            <v>0</v>
          </cell>
          <cell r="AR107">
            <v>0</v>
          </cell>
          <cell r="AS107">
            <v>51300</v>
          </cell>
          <cell r="AT107">
            <v>0</v>
          </cell>
          <cell r="AU107">
            <v>0</v>
          </cell>
          <cell r="AV107" t="str">
            <v>GIRO DIRECTO DEL M.PS.  MES DE JUNIO DE 2018. EVENTO</v>
          </cell>
          <cell r="AW107" t="str">
            <v>1597914</v>
          </cell>
          <cell r="AX107" t="str">
            <v>15368</v>
          </cell>
          <cell r="AY107" t="str">
            <v>0</v>
          </cell>
          <cell r="AZ107" t="str">
            <v>0</v>
          </cell>
        </row>
        <row r="108">
          <cell r="G108">
            <v>2008707</v>
          </cell>
          <cell r="H108" t="str">
            <v>ADMINISTRADORA</v>
          </cell>
          <cell r="I108">
            <v>39</v>
          </cell>
          <cell r="J108" t="str">
            <v>SUBSIDIADO PLENO</v>
          </cell>
          <cell r="K108" t="str">
            <v>CC-1067884131</v>
          </cell>
          <cell r="L108" t="str">
            <v>P</v>
          </cell>
          <cell r="M108" t="str">
            <v>NINGUNO</v>
          </cell>
          <cell r="N108">
            <v>0</v>
          </cell>
          <cell r="O108">
            <v>13</v>
          </cell>
          <cell r="P108">
            <v>43161</v>
          </cell>
          <cell r="Q108">
            <v>43178</v>
          </cell>
          <cell r="R108">
            <v>43227</v>
          </cell>
          <cell r="S108">
            <v>54181</v>
          </cell>
          <cell r="T108">
            <v>0</v>
          </cell>
          <cell r="U108">
            <v>0</v>
          </cell>
          <cell r="V108">
            <v>54181</v>
          </cell>
          <cell r="W108">
            <v>54181</v>
          </cell>
          <cell r="X108">
            <v>0</v>
          </cell>
          <cell r="Y108">
            <v>0</v>
          </cell>
          <cell r="Z108" t="str">
            <v>NA</v>
          </cell>
          <cell r="AA108" t="str">
            <v>NA</v>
          </cell>
          <cell r="AB108">
            <v>0</v>
          </cell>
          <cell r="AC108">
            <v>0</v>
          </cell>
          <cell r="AD108">
            <v>0</v>
          </cell>
          <cell r="AE108">
            <v>43227</v>
          </cell>
          <cell r="AF108" t="str">
            <v>FACSS</v>
          </cell>
          <cell r="AG108" t="str">
            <v>IPSPU</v>
          </cell>
          <cell r="AH108" t="str">
            <v>Pagado</v>
          </cell>
          <cell r="AI108" t="str">
            <v>AC000002008707</v>
          </cell>
          <cell r="AJ108">
            <v>54181</v>
          </cell>
          <cell r="AK108">
            <v>54181</v>
          </cell>
          <cell r="AL108">
            <v>0</v>
          </cell>
          <cell r="AM108">
            <v>0</v>
          </cell>
          <cell r="AN108">
            <v>0</v>
          </cell>
          <cell r="AO108">
            <v>0</v>
          </cell>
          <cell r="AP108">
            <v>0</v>
          </cell>
          <cell r="AQ108">
            <v>0</v>
          </cell>
          <cell r="AR108">
            <v>0</v>
          </cell>
          <cell r="AS108">
            <v>54181</v>
          </cell>
          <cell r="AT108">
            <v>0</v>
          </cell>
          <cell r="AU108">
            <v>0</v>
          </cell>
          <cell r="AV108" t="str">
            <v>GIRO DIRECTO DEL M.PS.  MES DE JUNIO DE 2018. EVENTO</v>
          </cell>
          <cell r="AW108" t="str">
            <v>1594552</v>
          </cell>
          <cell r="AX108" t="str">
            <v>15368</v>
          </cell>
          <cell r="AY108" t="str">
            <v>0</v>
          </cell>
          <cell r="AZ108" t="str">
            <v>0</v>
          </cell>
        </row>
        <row r="109">
          <cell r="G109">
            <v>2010933</v>
          </cell>
          <cell r="H109" t="str">
            <v>ADMINISTRADORA</v>
          </cell>
          <cell r="I109">
            <v>39</v>
          </cell>
          <cell r="J109" t="str">
            <v>SUBSIDIADO PLENO</v>
          </cell>
          <cell r="K109" t="str">
            <v>CC-1143232191</v>
          </cell>
          <cell r="L109" t="str">
            <v>P</v>
          </cell>
          <cell r="M109" t="str">
            <v>NINGUNO</v>
          </cell>
          <cell r="N109">
            <v>0</v>
          </cell>
          <cell r="O109">
            <v>13</v>
          </cell>
          <cell r="P109">
            <v>43161</v>
          </cell>
          <cell r="Q109">
            <v>43184</v>
          </cell>
          <cell r="R109">
            <v>43227</v>
          </cell>
          <cell r="S109">
            <v>262517</v>
          </cell>
          <cell r="T109">
            <v>0</v>
          </cell>
          <cell r="U109">
            <v>0</v>
          </cell>
          <cell r="V109">
            <v>262517</v>
          </cell>
          <cell r="W109">
            <v>262517</v>
          </cell>
          <cell r="X109">
            <v>0</v>
          </cell>
          <cell r="Y109">
            <v>0</v>
          </cell>
          <cell r="Z109" t="str">
            <v>NA</v>
          </cell>
          <cell r="AA109" t="str">
            <v>NA</v>
          </cell>
          <cell r="AB109">
            <v>0</v>
          </cell>
          <cell r="AC109">
            <v>0</v>
          </cell>
          <cell r="AD109">
            <v>0</v>
          </cell>
          <cell r="AE109">
            <v>43227</v>
          </cell>
          <cell r="AF109" t="str">
            <v>FACSS</v>
          </cell>
          <cell r="AG109" t="str">
            <v>IPSPU</v>
          </cell>
          <cell r="AH109" t="str">
            <v>Pagado</v>
          </cell>
          <cell r="AI109" t="str">
            <v>AC000002010933</v>
          </cell>
          <cell r="AJ109">
            <v>262517</v>
          </cell>
          <cell r="AK109">
            <v>262517</v>
          </cell>
          <cell r="AL109">
            <v>0</v>
          </cell>
          <cell r="AM109">
            <v>0</v>
          </cell>
          <cell r="AN109">
            <v>0</v>
          </cell>
          <cell r="AO109">
            <v>0</v>
          </cell>
          <cell r="AP109">
            <v>0</v>
          </cell>
          <cell r="AQ109">
            <v>0</v>
          </cell>
          <cell r="AR109">
            <v>0</v>
          </cell>
          <cell r="AS109">
            <v>262517</v>
          </cell>
          <cell r="AT109">
            <v>0</v>
          </cell>
          <cell r="AU109">
            <v>0</v>
          </cell>
          <cell r="AV109" t="str">
            <v>GIRO DIRECTO DEL M.PS.  MES DE JUNIO DE 2018. EVENTO</v>
          </cell>
          <cell r="AW109" t="str">
            <v>1594568</v>
          </cell>
          <cell r="AX109" t="str">
            <v>15368</v>
          </cell>
          <cell r="AY109" t="str">
            <v>0</v>
          </cell>
          <cell r="AZ109" t="str">
            <v>0</v>
          </cell>
        </row>
        <row r="110">
          <cell r="G110">
            <v>153669</v>
          </cell>
          <cell r="H110" t="str">
            <v>ADMINISTRADORA</v>
          </cell>
          <cell r="I110">
            <v>39</v>
          </cell>
          <cell r="J110" t="str">
            <v>SUBSIDIADO PLENO</v>
          </cell>
          <cell r="K110" t="str">
            <v>RC-1059249028</v>
          </cell>
          <cell r="L110" t="str">
            <v>P</v>
          </cell>
          <cell r="M110" t="str">
            <v>NINGUNO</v>
          </cell>
          <cell r="N110">
            <v>0</v>
          </cell>
          <cell r="O110">
            <v>14</v>
          </cell>
          <cell r="P110">
            <v>43170</v>
          </cell>
          <cell r="Q110">
            <v>43181</v>
          </cell>
          <cell r="R110">
            <v>43228</v>
          </cell>
          <cell r="S110">
            <v>9039277</v>
          </cell>
          <cell r="T110">
            <v>0</v>
          </cell>
          <cell r="U110">
            <v>0</v>
          </cell>
          <cell r="V110">
            <v>9039277</v>
          </cell>
          <cell r="W110">
            <v>9039277</v>
          </cell>
          <cell r="X110">
            <v>1196400</v>
          </cell>
          <cell r="Y110">
            <v>0</v>
          </cell>
          <cell r="Z110" t="str">
            <v>SE GLOSAN 2 DIAS DE 5 DIAS FACTURADOS COMO INTENSIVO SE RECONOCEN COMO INTERMEDIO LOS DIAS 11 Y 15 DE MARZO PACIENTE ESTABLE HEMODINAMICAMENTE, SIN SOPORTE VASOACTIVO Y/O RESPIRATORIO, CON MEJORIA DE CUADRO DE ABDOMEN DISTENDIDO Y BILIRRUBINA</v>
          </cell>
          <cell r="AA110" t="str">
            <v>NA</v>
          </cell>
          <cell r="AB110">
            <v>1196400</v>
          </cell>
          <cell r="AC110">
            <v>0</v>
          </cell>
          <cell r="AD110">
            <v>0</v>
          </cell>
          <cell r="AE110">
            <v>43585</v>
          </cell>
          <cell r="AF110" t="str">
            <v>NDLRS</v>
          </cell>
          <cell r="AG110" t="str">
            <v>IPSPU</v>
          </cell>
          <cell r="AH110" t="str">
            <v>Pagado</v>
          </cell>
          <cell r="AI110" t="str">
            <v>UMI00000153669</v>
          </cell>
          <cell r="AJ110">
            <v>358920</v>
          </cell>
          <cell r="AK110">
            <v>358920</v>
          </cell>
          <cell r="AL110">
            <v>0</v>
          </cell>
          <cell r="AM110">
            <v>0</v>
          </cell>
          <cell r="AN110">
            <v>0</v>
          </cell>
          <cell r="AO110">
            <v>0</v>
          </cell>
          <cell r="AP110">
            <v>0</v>
          </cell>
          <cell r="AQ110">
            <v>0</v>
          </cell>
          <cell r="AR110">
            <v>0</v>
          </cell>
          <cell r="AS110">
            <v>358920</v>
          </cell>
          <cell r="AT110">
            <v>0</v>
          </cell>
          <cell r="AU110">
            <v>0</v>
          </cell>
          <cell r="AV110" t="str">
            <v>CRUCE</v>
          </cell>
          <cell r="AW110" t="str">
            <v>12772</v>
          </cell>
          <cell r="AX110" t="str">
            <v>21906</v>
          </cell>
          <cell r="AY110" t="str">
            <v>0</v>
          </cell>
          <cell r="AZ110" t="str">
            <v>0</v>
          </cell>
        </row>
        <row r="111">
          <cell r="G111">
            <v>153669</v>
          </cell>
          <cell r="H111" t="str">
            <v>ADMINISTRADORA</v>
          </cell>
          <cell r="I111">
            <v>39</v>
          </cell>
          <cell r="J111" t="str">
            <v>SUBSIDIADO PLENO</v>
          </cell>
          <cell r="K111" t="str">
            <v>RC-1059249028</v>
          </cell>
          <cell r="L111" t="str">
            <v>P</v>
          </cell>
          <cell r="M111" t="str">
            <v>NINGUNO</v>
          </cell>
          <cell r="N111">
            <v>0</v>
          </cell>
          <cell r="O111">
            <v>14</v>
          </cell>
          <cell r="P111">
            <v>43170</v>
          </cell>
          <cell r="Q111">
            <v>43181</v>
          </cell>
          <cell r="R111">
            <v>43228</v>
          </cell>
          <cell r="S111">
            <v>9039277</v>
          </cell>
          <cell r="T111">
            <v>0</v>
          </cell>
          <cell r="U111">
            <v>0</v>
          </cell>
          <cell r="V111">
            <v>9039277</v>
          </cell>
          <cell r="W111">
            <v>9039277</v>
          </cell>
          <cell r="X111">
            <v>1196400</v>
          </cell>
          <cell r="Y111">
            <v>0</v>
          </cell>
          <cell r="Z111" t="str">
            <v>SE GLOSAN 2 DIAS DE 5 DIAS FACTURADOS COMO INTENSIVO SE RECONOCEN COMO INTERMEDIO LOS DIAS 11 Y 15 DE MARZO PACIENTE ESTABLE HEMODINAMICAMENTE, SIN SOPORTE VASOACTIVO Y/O RESPIRATORIO, CON MEJORIA DE CUADRO DE ABDOMEN DISTENDIDO Y BILIRRUBINA</v>
          </cell>
          <cell r="AA111" t="str">
            <v>NA</v>
          </cell>
          <cell r="AB111">
            <v>1196400</v>
          </cell>
          <cell r="AC111">
            <v>0</v>
          </cell>
          <cell r="AD111">
            <v>0</v>
          </cell>
          <cell r="AE111">
            <v>43252</v>
          </cell>
          <cell r="AF111" t="str">
            <v>FACSS</v>
          </cell>
          <cell r="AG111" t="str">
            <v>IPSPU</v>
          </cell>
          <cell r="AH111" t="str">
            <v>Pagado</v>
          </cell>
          <cell r="AI111" t="str">
            <v>UMI00000153669</v>
          </cell>
          <cell r="AJ111">
            <v>9039277</v>
          </cell>
          <cell r="AK111">
            <v>9039277</v>
          </cell>
          <cell r="AL111">
            <v>0</v>
          </cell>
          <cell r="AM111">
            <v>0</v>
          </cell>
          <cell r="AN111">
            <v>0</v>
          </cell>
          <cell r="AO111">
            <v>0</v>
          </cell>
          <cell r="AP111">
            <v>0</v>
          </cell>
          <cell r="AQ111">
            <v>0</v>
          </cell>
          <cell r="AR111">
            <v>159492</v>
          </cell>
          <cell r="AS111">
            <v>7683385</v>
          </cell>
          <cell r="AT111">
            <v>0</v>
          </cell>
          <cell r="AU111">
            <v>0</v>
          </cell>
          <cell r="AV111" t="str">
            <v>GIRO DIRECTO DEL M.PS.  MES DE JUNIO DE 2018. EVENTO|CRUCE ANT</v>
          </cell>
          <cell r="AW111" t="str">
            <v>1686699</v>
          </cell>
          <cell r="AX111" t="str">
            <v>15368</v>
          </cell>
          <cell r="AY111" t="str">
            <v>94280</v>
          </cell>
          <cell r="AZ111" t="str">
            <v>4804</v>
          </cell>
        </row>
        <row r="112">
          <cell r="G112">
            <v>2060055</v>
          </cell>
          <cell r="H112" t="str">
            <v>ADMINISTRADORA</v>
          </cell>
          <cell r="I112">
            <v>39</v>
          </cell>
          <cell r="J112" t="str">
            <v>SUBSIDIADO PLENO</v>
          </cell>
          <cell r="K112" t="str">
            <v>CC-1144131963</v>
          </cell>
          <cell r="L112" t="str">
            <v>P</v>
          </cell>
          <cell r="M112" t="str">
            <v>NINGUNO</v>
          </cell>
          <cell r="N112">
            <v>0</v>
          </cell>
          <cell r="O112">
            <v>15</v>
          </cell>
          <cell r="P112">
            <v>43360</v>
          </cell>
          <cell r="Q112">
            <v>43360</v>
          </cell>
          <cell r="R112">
            <v>43420</v>
          </cell>
          <cell r="S112">
            <v>140000</v>
          </cell>
          <cell r="T112">
            <v>0</v>
          </cell>
          <cell r="U112">
            <v>0</v>
          </cell>
          <cell r="V112">
            <v>140000</v>
          </cell>
          <cell r="W112">
            <v>140000</v>
          </cell>
          <cell r="X112">
            <v>0</v>
          </cell>
          <cell r="Y112">
            <v>0</v>
          </cell>
          <cell r="Z112" t="str">
            <v>NA</v>
          </cell>
          <cell r="AA112" t="str">
            <v>NA</v>
          </cell>
          <cell r="AB112">
            <v>0</v>
          </cell>
          <cell r="AC112">
            <v>0</v>
          </cell>
          <cell r="AD112">
            <v>0</v>
          </cell>
          <cell r="AE112">
            <v>43431</v>
          </cell>
          <cell r="AF112" t="str">
            <v>FACSS</v>
          </cell>
          <cell r="AG112" t="str">
            <v>IPSPU</v>
          </cell>
          <cell r="AH112" t="str">
            <v>Pagado</v>
          </cell>
          <cell r="AI112" t="str">
            <v>AC000002060055</v>
          </cell>
          <cell r="AJ112">
            <v>140000</v>
          </cell>
          <cell r="AK112">
            <v>140000</v>
          </cell>
          <cell r="AL112">
            <v>0</v>
          </cell>
          <cell r="AM112">
            <v>0</v>
          </cell>
          <cell r="AN112">
            <v>0</v>
          </cell>
          <cell r="AO112">
            <v>0</v>
          </cell>
          <cell r="AP112">
            <v>0</v>
          </cell>
          <cell r="AQ112">
            <v>0</v>
          </cell>
          <cell r="AR112">
            <v>140000</v>
          </cell>
          <cell r="AS112">
            <v>0</v>
          </cell>
          <cell r="AT112">
            <v>0</v>
          </cell>
          <cell r="AU112">
            <v>0</v>
          </cell>
          <cell r="AV112" t="str">
            <v>NA</v>
          </cell>
          <cell r="AW112" t="str">
            <v>2379538</v>
          </cell>
          <cell r="AX112" t="str">
            <v>0</v>
          </cell>
          <cell r="AY112" t="str">
            <v>0</v>
          </cell>
          <cell r="AZ112" t="str">
            <v>16107</v>
          </cell>
        </row>
        <row r="113">
          <cell r="G113">
            <v>2064056</v>
          </cell>
          <cell r="H113" t="str">
            <v>ADMINISTRADORA</v>
          </cell>
          <cell r="I113">
            <v>39</v>
          </cell>
          <cell r="J113" t="str">
            <v>SUBSIDIADO PLENO</v>
          </cell>
          <cell r="K113" t="str">
            <v>CC-1144131963</v>
          </cell>
          <cell r="L113" t="str">
            <v>P</v>
          </cell>
          <cell r="M113" t="str">
            <v>NINGUNO</v>
          </cell>
          <cell r="N113">
            <v>0</v>
          </cell>
          <cell r="O113">
            <v>13</v>
          </cell>
          <cell r="P113">
            <v>43374</v>
          </cell>
          <cell r="Q113">
            <v>43374</v>
          </cell>
          <cell r="R113">
            <v>43435</v>
          </cell>
          <cell r="S113">
            <v>260000</v>
          </cell>
          <cell r="T113">
            <v>0</v>
          </cell>
          <cell r="U113">
            <v>0</v>
          </cell>
          <cell r="V113">
            <v>260000</v>
          </cell>
          <cell r="W113">
            <v>260000</v>
          </cell>
          <cell r="X113">
            <v>0</v>
          </cell>
          <cell r="Y113">
            <v>0</v>
          </cell>
          <cell r="Z113" t="str">
            <v>NA</v>
          </cell>
          <cell r="AA113" t="str">
            <v>NA</v>
          </cell>
          <cell r="AB113">
            <v>0</v>
          </cell>
          <cell r="AC113">
            <v>0</v>
          </cell>
          <cell r="AD113">
            <v>0</v>
          </cell>
          <cell r="AE113">
            <v>43435</v>
          </cell>
          <cell r="AF113" t="str">
            <v>FACSS</v>
          </cell>
          <cell r="AG113" t="str">
            <v>IPSPU</v>
          </cell>
          <cell r="AH113" t="str">
            <v>Pagado</v>
          </cell>
          <cell r="AI113" t="str">
            <v>AC000002064056</v>
          </cell>
          <cell r="AJ113">
            <v>260000</v>
          </cell>
          <cell r="AK113">
            <v>260000</v>
          </cell>
          <cell r="AL113">
            <v>0</v>
          </cell>
          <cell r="AM113">
            <v>0</v>
          </cell>
          <cell r="AN113">
            <v>0</v>
          </cell>
          <cell r="AO113">
            <v>0</v>
          </cell>
          <cell r="AP113">
            <v>0</v>
          </cell>
          <cell r="AQ113">
            <v>0</v>
          </cell>
          <cell r="AR113">
            <v>260000</v>
          </cell>
          <cell r="AS113">
            <v>0</v>
          </cell>
          <cell r="AT113">
            <v>0</v>
          </cell>
          <cell r="AU113">
            <v>0</v>
          </cell>
          <cell r="AV113" t="str">
            <v>NA</v>
          </cell>
          <cell r="AW113" t="str">
            <v>2436091</v>
          </cell>
          <cell r="AX113" t="str">
            <v>0</v>
          </cell>
          <cell r="AY113" t="str">
            <v>0</v>
          </cell>
          <cell r="AZ113" t="str">
            <v>16107</v>
          </cell>
        </row>
        <row r="114">
          <cell r="G114">
            <v>2072018</v>
          </cell>
          <cell r="H114" t="str">
            <v>ADMINISTRADORA</v>
          </cell>
          <cell r="I114">
            <v>39</v>
          </cell>
          <cell r="J114" t="str">
            <v>SUBSIDIADO PLENO</v>
          </cell>
          <cell r="K114" t="str">
            <v>CC-1144131963</v>
          </cell>
          <cell r="L114" t="str">
            <v>P</v>
          </cell>
          <cell r="M114" t="str">
            <v>NINGUNO</v>
          </cell>
          <cell r="N114">
            <v>0</v>
          </cell>
          <cell r="O114">
            <v>13</v>
          </cell>
          <cell r="P114">
            <v>43374</v>
          </cell>
          <cell r="Q114">
            <v>43404</v>
          </cell>
          <cell r="R114">
            <v>43435</v>
          </cell>
          <cell r="S114">
            <v>45100</v>
          </cell>
          <cell r="T114">
            <v>0</v>
          </cell>
          <cell r="U114">
            <v>0</v>
          </cell>
          <cell r="V114">
            <v>45100</v>
          </cell>
          <cell r="W114">
            <v>45100</v>
          </cell>
          <cell r="X114">
            <v>0</v>
          </cell>
          <cell r="Y114">
            <v>0</v>
          </cell>
          <cell r="Z114" t="str">
            <v>NA</v>
          </cell>
          <cell r="AA114" t="str">
            <v>NA</v>
          </cell>
          <cell r="AB114">
            <v>0</v>
          </cell>
          <cell r="AC114">
            <v>0</v>
          </cell>
          <cell r="AD114">
            <v>0</v>
          </cell>
          <cell r="AE114">
            <v>43435</v>
          </cell>
          <cell r="AF114" t="str">
            <v>FACSS</v>
          </cell>
          <cell r="AG114" t="str">
            <v>IPSPU</v>
          </cell>
          <cell r="AH114" t="str">
            <v>Pagado</v>
          </cell>
          <cell r="AI114" t="str">
            <v>AC000002072018</v>
          </cell>
          <cell r="AJ114">
            <v>45100</v>
          </cell>
          <cell r="AK114">
            <v>45100</v>
          </cell>
          <cell r="AL114">
            <v>0</v>
          </cell>
          <cell r="AM114">
            <v>0</v>
          </cell>
          <cell r="AN114">
            <v>0</v>
          </cell>
          <cell r="AO114">
            <v>0</v>
          </cell>
          <cell r="AP114">
            <v>0</v>
          </cell>
          <cell r="AQ114">
            <v>0</v>
          </cell>
          <cell r="AR114">
            <v>45100</v>
          </cell>
          <cell r="AS114">
            <v>0</v>
          </cell>
          <cell r="AT114">
            <v>0</v>
          </cell>
          <cell r="AU114">
            <v>0</v>
          </cell>
          <cell r="AV114" t="str">
            <v>NA</v>
          </cell>
          <cell r="AW114" t="str">
            <v>2436092</v>
          </cell>
          <cell r="AX114" t="str">
            <v>0</v>
          </cell>
          <cell r="AY114" t="str">
            <v>0</v>
          </cell>
          <cell r="AZ114" t="str">
            <v>16107</v>
          </cell>
        </row>
        <row r="115">
          <cell r="G115">
            <v>2074888</v>
          </cell>
          <cell r="H115" t="str">
            <v>ADMINISTRADORA</v>
          </cell>
          <cell r="I115">
            <v>39</v>
          </cell>
          <cell r="J115" t="str">
            <v>SUBSIDIADO PLENO</v>
          </cell>
          <cell r="K115" t="str">
            <v>CC-1144131963</v>
          </cell>
          <cell r="L115" t="str">
            <v>P</v>
          </cell>
          <cell r="M115" t="str">
            <v>NINGUNO</v>
          </cell>
          <cell r="N115">
            <v>0</v>
          </cell>
          <cell r="O115">
            <v>15</v>
          </cell>
          <cell r="P115">
            <v>43417</v>
          </cell>
          <cell r="Q115">
            <v>43417</v>
          </cell>
          <cell r="R115">
            <v>43454</v>
          </cell>
          <cell r="S115">
            <v>200000</v>
          </cell>
          <cell r="T115">
            <v>0</v>
          </cell>
          <cell r="U115">
            <v>0</v>
          </cell>
          <cell r="V115">
            <v>200000</v>
          </cell>
          <cell r="W115">
            <v>200000</v>
          </cell>
          <cell r="X115">
            <v>0</v>
          </cell>
          <cell r="Y115">
            <v>0</v>
          </cell>
          <cell r="Z115" t="str">
            <v>NA</v>
          </cell>
          <cell r="AA115" t="str">
            <v>NA</v>
          </cell>
          <cell r="AB115">
            <v>0</v>
          </cell>
          <cell r="AC115">
            <v>0</v>
          </cell>
          <cell r="AD115">
            <v>0</v>
          </cell>
          <cell r="AE115">
            <v>43454</v>
          </cell>
          <cell r="AF115" t="str">
            <v>FACSS</v>
          </cell>
          <cell r="AG115" t="str">
            <v>IPSPU</v>
          </cell>
          <cell r="AH115" t="str">
            <v>Pagado</v>
          </cell>
          <cell r="AI115" t="str">
            <v>AC000002074888</v>
          </cell>
          <cell r="AJ115">
            <v>200000</v>
          </cell>
          <cell r="AK115">
            <v>200000</v>
          </cell>
          <cell r="AL115">
            <v>0</v>
          </cell>
          <cell r="AM115">
            <v>0</v>
          </cell>
          <cell r="AN115">
            <v>0</v>
          </cell>
          <cell r="AO115">
            <v>0</v>
          </cell>
          <cell r="AP115">
            <v>0</v>
          </cell>
          <cell r="AQ115">
            <v>0</v>
          </cell>
          <cell r="AR115">
            <v>200000</v>
          </cell>
          <cell r="AS115">
            <v>0</v>
          </cell>
          <cell r="AT115">
            <v>0</v>
          </cell>
          <cell r="AU115">
            <v>0</v>
          </cell>
          <cell r="AV115" t="str">
            <v>CRUCE</v>
          </cell>
          <cell r="AW115" t="str">
            <v>2518099</v>
          </cell>
          <cell r="AX115" t="str">
            <v>0</v>
          </cell>
          <cell r="AY115" t="str">
            <v>0</v>
          </cell>
          <cell r="AZ115" t="str">
            <v>5519</v>
          </cell>
        </row>
        <row r="116">
          <cell r="G116">
            <v>2080457</v>
          </cell>
          <cell r="H116" t="str">
            <v>ADMINISTRADORA</v>
          </cell>
          <cell r="I116">
            <v>39</v>
          </cell>
          <cell r="J116" t="str">
            <v>SUBSIDIADO PLENO</v>
          </cell>
          <cell r="K116" t="str">
            <v>CC-1144131963</v>
          </cell>
          <cell r="L116" t="str">
            <v>P</v>
          </cell>
          <cell r="M116" t="str">
            <v>NINGUNO</v>
          </cell>
          <cell r="N116">
            <v>0</v>
          </cell>
          <cell r="O116">
            <v>14</v>
          </cell>
          <cell r="P116">
            <v>43437</v>
          </cell>
          <cell r="Q116">
            <v>43437</v>
          </cell>
          <cell r="R116">
            <v>43497</v>
          </cell>
          <cell r="S116">
            <v>200000</v>
          </cell>
          <cell r="T116">
            <v>0</v>
          </cell>
          <cell r="U116">
            <v>0</v>
          </cell>
          <cell r="V116">
            <v>200000</v>
          </cell>
          <cell r="W116">
            <v>200000</v>
          </cell>
          <cell r="X116">
            <v>0</v>
          </cell>
          <cell r="Y116">
            <v>0</v>
          </cell>
          <cell r="Z116" t="str">
            <v>NA</v>
          </cell>
          <cell r="AA116" t="str">
            <v>NA</v>
          </cell>
          <cell r="AB116">
            <v>0</v>
          </cell>
          <cell r="AC116">
            <v>0</v>
          </cell>
          <cell r="AD116">
            <v>0</v>
          </cell>
          <cell r="AE116">
            <v>43504</v>
          </cell>
          <cell r="AF116" t="str">
            <v>FACSS</v>
          </cell>
          <cell r="AG116" t="str">
            <v>IPSPU</v>
          </cell>
          <cell r="AH116" t="str">
            <v>Pagado</v>
          </cell>
          <cell r="AI116" t="str">
            <v>AC000002080457</v>
          </cell>
          <cell r="AJ116">
            <v>200000</v>
          </cell>
          <cell r="AK116">
            <v>200000</v>
          </cell>
          <cell r="AL116">
            <v>0</v>
          </cell>
          <cell r="AM116">
            <v>0</v>
          </cell>
          <cell r="AN116">
            <v>0</v>
          </cell>
          <cell r="AO116">
            <v>0</v>
          </cell>
          <cell r="AP116">
            <v>0</v>
          </cell>
          <cell r="AQ116">
            <v>0</v>
          </cell>
          <cell r="AR116">
            <v>0</v>
          </cell>
          <cell r="AS116">
            <v>200000</v>
          </cell>
          <cell r="AT116">
            <v>0</v>
          </cell>
          <cell r="AU116">
            <v>0</v>
          </cell>
          <cell r="AV116" t="str">
            <v>GIRO DIRECTO DEL M.PS.  MES DE MARZO DE 2019. EVENTO</v>
          </cell>
          <cell r="AW116" t="str">
            <v>2693405</v>
          </cell>
          <cell r="AX116" t="str">
            <v>20522</v>
          </cell>
          <cell r="AY116" t="str">
            <v>0</v>
          </cell>
          <cell r="AZ116" t="str">
            <v>0</v>
          </cell>
        </row>
        <row r="117">
          <cell r="G117">
            <v>167760</v>
          </cell>
          <cell r="H117" t="str">
            <v>ADMINISTRADORA</v>
          </cell>
          <cell r="I117">
            <v>39</v>
          </cell>
          <cell r="J117" t="str">
            <v>SUBSIDIADO PLENO</v>
          </cell>
          <cell r="K117" t="str">
            <v>RC-1084065119</v>
          </cell>
          <cell r="L117" t="str">
            <v>P</v>
          </cell>
          <cell r="M117" t="str">
            <v>NINGUNO</v>
          </cell>
          <cell r="N117">
            <v>0</v>
          </cell>
          <cell r="O117">
            <v>14</v>
          </cell>
          <cell r="P117">
            <v>43437</v>
          </cell>
          <cell r="Q117">
            <v>43460</v>
          </cell>
          <cell r="R117">
            <v>43497</v>
          </cell>
          <cell r="S117">
            <v>1601352</v>
          </cell>
          <cell r="T117">
            <v>0</v>
          </cell>
          <cell r="U117">
            <v>0</v>
          </cell>
          <cell r="V117">
            <v>1601352</v>
          </cell>
          <cell r="W117">
            <v>1601352</v>
          </cell>
          <cell r="X117">
            <v>0</v>
          </cell>
          <cell r="Y117">
            <v>0</v>
          </cell>
          <cell r="Z117" t="str">
            <v>NA</v>
          </cell>
          <cell r="AA117" t="str">
            <v>NA</v>
          </cell>
          <cell r="AB117">
            <v>0</v>
          </cell>
          <cell r="AC117">
            <v>0</v>
          </cell>
          <cell r="AD117">
            <v>0</v>
          </cell>
          <cell r="AE117">
            <v>43504</v>
          </cell>
          <cell r="AF117" t="str">
            <v>FACSS</v>
          </cell>
          <cell r="AG117" t="str">
            <v>IPSPU</v>
          </cell>
          <cell r="AH117" t="str">
            <v>Pagado</v>
          </cell>
          <cell r="AI117" t="str">
            <v>UMI00000167760</v>
          </cell>
          <cell r="AJ117">
            <v>1601352</v>
          </cell>
          <cell r="AK117">
            <v>1601352</v>
          </cell>
          <cell r="AL117">
            <v>0</v>
          </cell>
          <cell r="AM117">
            <v>0</v>
          </cell>
          <cell r="AN117">
            <v>0</v>
          </cell>
          <cell r="AO117">
            <v>0</v>
          </cell>
          <cell r="AP117">
            <v>0</v>
          </cell>
          <cell r="AQ117">
            <v>0</v>
          </cell>
          <cell r="AR117">
            <v>0</v>
          </cell>
          <cell r="AS117">
            <v>1601352</v>
          </cell>
          <cell r="AT117">
            <v>0</v>
          </cell>
          <cell r="AU117">
            <v>0</v>
          </cell>
          <cell r="AV117" t="str">
            <v>GIRO DIRECTO DEL M.PS.  MES DE MARZO DE 2019. EVENTO</v>
          </cell>
          <cell r="AW117" t="str">
            <v>2693406</v>
          </cell>
          <cell r="AX117" t="str">
            <v>20522</v>
          </cell>
          <cell r="AY117" t="str">
            <v>0</v>
          </cell>
          <cell r="AZ117" t="str">
            <v>0</v>
          </cell>
        </row>
        <row r="118">
          <cell r="G118">
            <v>169891</v>
          </cell>
          <cell r="H118" t="str">
            <v>ADMINISTRADORA</v>
          </cell>
          <cell r="I118">
            <v>39</v>
          </cell>
          <cell r="J118" t="str">
            <v>SUBSIDIADO PLENO</v>
          </cell>
          <cell r="K118" t="str">
            <v>RC-1084065119</v>
          </cell>
          <cell r="L118" t="str">
            <v>P</v>
          </cell>
          <cell r="M118" t="str">
            <v>NINGUNO</v>
          </cell>
          <cell r="N118">
            <v>0</v>
          </cell>
          <cell r="O118">
            <v>13</v>
          </cell>
          <cell r="P118">
            <v>43508</v>
          </cell>
          <cell r="Q118">
            <v>43515</v>
          </cell>
          <cell r="R118">
            <v>43556</v>
          </cell>
          <cell r="S118">
            <v>523607</v>
          </cell>
          <cell r="T118">
            <v>0</v>
          </cell>
          <cell r="U118">
            <v>0</v>
          </cell>
          <cell r="V118">
            <v>523607</v>
          </cell>
          <cell r="W118">
            <v>523607</v>
          </cell>
          <cell r="X118">
            <v>0</v>
          </cell>
          <cell r="Y118">
            <v>0</v>
          </cell>
          <cell r="Z118" t="str">
            <v>NA</v>
          </cell>
          <cell r="AA118" t="str">
            <v>NA</v>
          </cell>
          <cell r="AB118">
            <v>0</v>
          </cell>
          <cell r="AC118">
            <v>0</v>
          </cell>
          <cell r="AD118">
            <v>0</v>
          </cell>
          <cell r="AE118">
            <v>43556</v>
          </cell>
          <cell r="AF118" t="str">
            <v>FACSS</v>
          </cell>
          <cell r="AG118" t="str">
            <v>IPSPU</v>
          </cell>
          <cell r="AH118" t="str">
            <v>Pagado</v>
          </cell>
          <cell r="AI118" t="str">
            <v>UMI00000169891</v>
          </cell>
          <cell r="AJ118">
            <v>523607</v>
          </cell>
          <cell r="AK118">
            <v>523607</v>
          </cell>
          <cell r="AL118">
            <v>0</v>
          </cell>
          <cell r="AM118">
            <v>0</v>
          </cell>
          <cell r="AN118">
            <v>0</v>
          </cell>
          <cell r="AO118">
            <v>0</v>
          </cell>
          <cell r="AP118">
            <v>0</v>
          </cell>
          <cell r="AQ118">
            <v>0</v>
          </cell>
          <cell r="AR118">
            <v>0</v>
          </cell>
          <cell r="AS118">
            <v>523607</v>
          </cell>
          <cell r="AT118">
            <v>0</v>
          </cell>
          <cell r="AU118">
            <v>0</v>
          </cell>
          <cell r="AV118" t="str">
            <v>GIRO DIRECTO DEL M.PS.  MES DE JUNIO DE 2019. EVENTO</v>
          </cell>
          <cell r="AW118" t="str">
            <v>3004208</v>
          </cell>
          <cell r="AX118" t="str">
            <v>21906</v>
          </cell>
          <cell r="AY118" t="str">
            <v>0</v>
          </cell>
          <cell r="AZ118" t="str">
            <v>0</v>
          </cell>
        </row>
        <row r="119">
          <cell r="G119">
            <v>2107461</v>
          </cell>
          <cell r="H119" t="str">
            <v>ADMINISTRADORA</v>
          </cell>
          <cell r="I119">
            <v>39</v>
          </cell>
          <cell r="J119" t="str">
            <v>SUBSIDIADO PLENO</v>
          </cell>
          <cell r="K119" t="str">
            <v>TI-1007534358</v>
          </cell>
          <cell r="L119" t="str">
            <v>P</v>
          </cell>
          <cell r="M119" t="str">
            <v>NINGUNO</v>
          </cell>
          <cell r="N119">
            <v>0</v>
          </cell>
          <cell r="O119">
            <v>13</v>
          </cell>
          <cell r="P119">
            <v>43541</v>
          </cell>
          <cell r="Q119">
            <v>43543</v>
          </cell>
          <cell r="R119">
            <v>43602</v>
          </cell>
          <cell r="S119">
            <v>262219</v>
          </cell>
          <cell r="T119">
            <v>0</v>
          </cell>
          <cell r="U119">
            <v>0</v>
          </cell>
          <cell r="V119">
            <v>262219</v>
          </cell>
          <cell r="W119">
            <v>262219</v>
          </cell>
          <cell r="X119">
            <v>0</v>
          </cell>
          <cell r="Y119">
            <v>0</v>
          </cell>
          <cell r="Z119" t="str">
            <v>NA</v>
          </cell>
          <cell r="AA119" t="str">
            <v>NA</v>
          </cell>
          <cell r="AB119">
            <v>0</v>
          </cell>
          <cell r="AC119">
            <v>0</v>
          </cell>
          <cell r="AD119">
            <v>0</v>
          </cell>
          <cell r="AE119">
            <v>43602</v>
          </cell>
          <cell r="AF119" t="str">
            <v>FACSS</v>
          </cell>
          <cell r="AG119" t="str">
            <v>IPSPU</v>
          </cell>
          <cell r="AH119" t="str">
            <v>Pagado</v>
          </cell>
          <cell r="AI119" t="str">
            <v>AC000002107461</v>
          </cell>
          <cell r="AJ119">
            <v>262219</v>
          </cell>
          <cell r="AK119">
            <v>262219</v>
          </cell>
          <cell r="AL119">
            <v>0</v>
          </cell>
          <cell r="AM119">
            <v>0</v>
          </cell>
          <cell r="AN119">
            <v>0</v>
          </cell>
          <cell r="AO119">
            <v>0</v>
          </cell>
          <cell r="AP119">
            <v>0</v>
          </cell>
          <cell r="AQ119">
            <v>0</v>
          </cell>
          <cell r="AR119">
            <v>0</v>
          </cell>
          <cell r="AS119">
            <v>262219</v>
          </cell>
          <cell r="AT119">
            <v>0</v>
          </cell>
          <cell r="AU119">
            <v>0</v>
          </cell>
          <cell r="AV119" t="str">
            <v>GIRO DIRECTO DEL M.PS.  MES DE JUNIO DE 2019. EVENTO</v>
          </cell>
          <cell r="AW119" t="str">
            <v>3064646</v>
          </cell>
          <cell r="AX119" t="str">
            <v>21906</v>
          </cell>
          <cell r="AY119" t="str">
            <v>0</v>
          </cell>
          <cell r="AZ119" t="str">
            <v>0</v>
          </cell>
        </row>
        <row r="120">
          <cell r="G120">
            <v>2110312</v>
          </cell>
          <cell r="H120" t="str">
            <v>ADMINISTRADORA</v>
          </cell>
          <cell r="I120">
            <v>39</v>
          </cell>
          <cell r="J120" t="str">
            <v>SUBSIDIADO PLENO</v>
          </cell>
          <cell r="K120" t="str">
            <v>CC-1104432298</v>
          </cell>
          <cell r="L120" t="str">
            <v>P</v>
          </cell>
          <cell r="M120" t="str">
            <v>NINGUNO</v>
          </cell>
          <cell r="N120">
            <v>0</v>
          </cell>
          <cell r="O120">
            <v>13</v>
          </cell>
          <cell r="P120">
            <v>43541</v>
          </cell>
          <cell r="Q120">
            <v>43553</v>
          </cell>
          <cell r="R120">
            <v>43602</v>
          </cell>
          <cell r="S120">
            <v>266408</v>
          </cell>
          <cell r="T120">
            <v>0</v>
          </cell>
          <cell r="U120">
            <v>0</v>
          </cell>
          <cell r="V120">
            <v>266408</v>
          </cell>
          <cell r="W120">
            <v>266408</v>
          </cell>
          <cell r="X120">
            <v>0</v>
          </cell>
          <cell r="Y120">
            <v>0</v>
          </cell>
          <cell r="Z120" t="str">
            <v>NA</v>
          </cell>
          <cell r="AA120" t="str">
            <v>NA</v>
          </cell>
          <cell r="AB120">
            <v>0</v>
          </cell>
          <cell r="AC120">
            <v>0</v>
          </cell>
          <cell r="AD120">
            <v>0</v>
          </cell>
          <cell r="AE120">
            <v>43602</v>
          </cell>
          <cell r="AF120" t="str">
            <v>FACSS</v>
          </cell>
          <cell r="AG120" t="str">
            <v>IPSPU</v>
          </cell>
          <cell r="AH120" t="str">
            <v>Pagado</v>
          </cell>
          <cell r="AI120" t="str">
            <v>AC000002110312</v>
          </cell>
          <cell r="AJ120">
            <v>266408</v>
          </cell>
          <cell r="AK120">
            <v>266408</v>
          </cell>
          <cell r="AL120">
            <v>0</v>
          </cell>
          <cell r="AM120">
            <v>0</v>
          </cell>
          <cell r="AN120">
            <v>0</v>
          </cell>
          <cell r="AO120">
            <v>0</v>
          </cell>
          <cell r="AP120">
            <v>0</v>
          </cell>
          <cell r="AQ120">
            <v>0</v>
          </cell>
          <cell r="AR120">
            <v>0</v>
          </cell>
          <cell r="AS120">
            <v>266408</v>
          </cell>
          <cell r="AT120">
            <v>0</v>
          </cell>
          <cell r="AU120">
            <v>0</v>
          </cell>
          <cell r="AV120" t="str">
            <v>GIRO DIRECTO DEL M.PS.  MES DE JUNIO DE 2019. EVENTO</v>
          </cell>
          <cell r="AW120" t="str">
            <v>3064647</v>
          </cell>
          <cell r="AX120" t="str">
            <v>21906</v>
          </cell>
          <cell r="AY120" t="str">
            <v>0</v>
          </cell>
          <cell r="AZ120" t="str">
            <v>0</v>
          </cell>
        </row>
        <row r="121">
          <cell r="G121">
            <v>2118385</v>
          </cell>
          <cell r="H121" t="str">
            <v>ADMINISTRADORA</v>
          </cell>
          <cell r="I121">
            <v>39</v>
          </cell>
          <cell r="J121" t="str">
            <v>CONTRIBUTIVO MOVILIDAD</v>
          </cell>
          <cell r="K121" t="str">
            <v>CC-72333382</v>
          </cell>
          <cell r="L121" t="str">
            <v>P</v>
          </cell>
          <cell r="M121" t="str">
            <v>NINGUNO</v>
          </cell>
          <cell r="N121">
            <v>0</v>
          </cell>
          <cell r="O121">
            <v>14</v>
          </cell>
          <cell r="P121">
            <v>43562</v>
          </cell>
          <cell r="Q121">
            <v>43584</v>
          </cell>
          <cell r="R121">
            <v>43621</v>
          </cell>
          <cell r="S121">
            <v>9751918</v>
          </cell>
          <cell r="T121">
            <v>0</v>
          </cell>
          <cell r="U121">
            <v>0</v>
          </cell>
          <cell r="V121">
            <v>9751918</v>
          </cell>
          <cell r="W121">
            <v>9751918</v>
          </cell>
          <cell r="X121">
            <v>630500</v>
          </cell>
          <cell r="Y121">
            <v>0</v>
          </cell>
          <cell r="Z121" t="str">
            <v>SE OBJETA REDUCCION ABIERTA DE FRACTURA DE MAXILAR SUPERIOR. PACIENTE CON DX FRACTURA MAXILAR INFERIOR, LA REDUCCION SE REALIZO EN LA FRACTURA DE MAXILAR INFERIOR SEGÚN DESCRIPCIÓN QUIRÚRGICA. SE OBJETA 1 EXODONCIA FACTURADA DE MAS (SOPORTAN 1 FACTURAN 2)DESCRIPCION QCA SOPORTA EXODONCIA DE INCLUIDO # 38.</v>
          </cell>
          <cell r="AA121" t="str">
            <v>NA</v>
          </cell>
          <cell r="AB121">
            <v>630500</v>
          </cell>
          <cell r="AC121">
            <v>0</v>
          </cell>
          <cell r="AD121">
            <v>0</v>
          </cell>
          <cell r="AE121">
            <v>43621</v>
          </cell>
          <cell r="AF121" t="str">
            <v>FACCS</v>
          </cell>
          <cell r="AG121" t="str">
            <v>IPSBC</v>
          </cell>
          <cell r="AH121" t="str">
            <v>Pagado</v>
          </cell>
          <cell r="AI121" t="str">
            <v>AC000002118385</v>
          </cell>
          <cell r="AJ121">
            <v>9751918</v>
          </cell>
          <cell r="AK121">
            <v>9751918</v>
          </cell>
          <cell r="AL121">
            <v>0</v>
          </cell>
          <cell r="AM121">
            <v>0</v>
          </cell>
          <cell r="AN121">
            <v>0</v>
          </cell>
          <cell r="AO121">
            <v>0</v>
          </cell>
          <cell r="AP121">
            <v>0</v>
          </cell>
          <cell r="AQ121">
            <v>0</v>
          </cell>
          <cell r="AR121">
            <v>9121418</v>
          </cell>
          <cell r="AS121">
            <v>0</v>
          </cell>
          <cell r="AT121">
            <v>0</v>
          </cell>
          <cell r="AU121">
            <v>0</v>
          </cell>
          <cell r="AV121" t="str">
            <v>NA</v>
          </cell>
          <cell r="AW121" t="str">
            <v>223746</v>
          </cell>
          <cell r="AX121" t="str">
            <v>0</v>
          </cell>
          <cell r="AY121" t="str">
            <v>0</v>
          </cell>
          <cell r="AZ121" t="str">
            <v>33931</v>
          </cell>
        </row>
        <row r="122">
          <cell r="G122">
            <v>2118385</v>
          </cell>
          <cell r="H122" t="str">
            <v>ADMINISTRADORA</v>
          </cell>
          <cell r="I122">
            <v>39</v>
          </cell>
          <cell r="J122" t="str">
            <v>CONTRIBUTIVO MOVILIDAD</v>
          </cell>
          <cell r="K122" t="str">
            <v>CC-72333382</v>
          </cell>
          <cell r="L122" t="str">
            <v>P</v>
          </cell>
          <cell r="M122" t="str">
            <v>NINGUNO</v>
          </cell>
          <cell r="N122">
            <v>0</v>
          </cell>
          <cell r="O122">
            <v>14</v>
          </cell>
          <cell r="P122">
            <v>43562</v>
          </cell>
          <cell r="Q122">
            <v>43584</v>
          </cell>
          <cell r="R122">
            <v>43621</v>
          </cell>
          <cell r="S122">
            <v>9751918</v>
          </cell>
          <cell r="T122">
            <v>0</v>
          </cell>
          <cell r="U122">
            <v>0</v>
          </cell>
          <cell r="V122">
            <v>9751918</v>
          </cell>
          <cell r="W122">
            <v>9751918</v>
          </cell>
          <cell r="X122">
            <v>630500</v>
          </cell>
          <cell r="Y122">
            <v>0</v>
          </cell>
          <cell r="Z122" t="str">
            <v>SE OBJETA REDUCCION ABIERTA DE FRACTURA DE MAXILAR SUPERIOR. PACIENTE CON DX FRACTURA MAXILAR INFERIOR, LA REDUCCION SE REALIZO EN LA FRACTURA DE MAXILAR INFERIOR SEGÚN DESCRIPCIÓN QUIRÚRGICA. SE OBJETA 1 EXODONCIA FACTURADA DE MAS (SOPORTAN 1 FACTURAN 2)DESCRIPCION QCA SOPORTA EXODONCIA DE INCLUIDO # 38.</v>
          </cell>
          <cell r="AA122" t="str">
            <v>NA</v>
          </cell>
          <cell r="AB122">
            <v>630500</v>
          </cell>
          <cell r="AC122">
            <v>0</v>
          </cell>
          <cell r="AD122">
            <v>0</v>
          </cell>
          <cell r="AE122">
            <v>43923</v>
          </cell>
          <cell r="AF122" t="str">
            <v>NDLRC</v>
          </cell>
          <cell r="AG122" t="str">
            <v>IPSBC</v>
          </cell>
          <cell r="AH122" t="str">
            <v>Pagado</v>
          </cell>
          <cell r="AI122" t="str">
            <v>AC000002118385</v>
          </cell>
          <cell r="AJ122">
            <v>400400</v>
          </cell>
          <cell r="AK122">
            <v>400400</v>
          </cell>
          <cell r="AL122">
            <v>0</v>
          </cell>
          <cell r="AM122">
            <v>0</v>
          </cell>
          <cell r="AN122">
            <v>0</v>
          </cell>
          <cell r="AO122">
            <v>0</v>
          </cell>
          <cell r="AP122">
            <v>0</v>
          </cell>
          <cell r="AQ122">
            <v>0</v>
          </cell>
          <cell r="AR122">
            <v>400400</v>
          </cell>
          <cell r="AS122">
            <v>0</v>
          </cell>
          <cell r="AT122">
            <v>0</v>
          </cell>
          <cell r="AU122">
            <v>0</v>
          </cell>
          <cell r="AV122" t="str">
            <v>NA</v>
          </cell>
          <cell r="AW122" t="str">
            <v>916</v>
          </cell>
          <cell r="AX122" t="str">
            <v>0</v>
          </cell>
          <cell r="AY122" t="str">
            <v>0</v>
          </cell>
          <cell r="AZ122" t="str">
            <v>47830</v>
          </cell>
        </row>
        <row r="123">
          <cell r="G123">
            <v>2117534</v>
          </cell>
          <cell r="H123" t="str">
            <v>ADMINISTRADORA</v>
          </cell>
          <cell r="I123">
            <v>39</v>
          </cell>
          <cell r="J123" t="str">
            <v>SUBSIDIADO PLENO</v>
          </cell>
          <cell r="K123" t="str">
            <v>CC-1082878431</v>
          </cell>
          <cell r="L123" t="str">
            <v>P</v>
          </cell>
          <cell r="M123" t="str">
            <v>NINGUNO</v>
          </cell>
          <cell r="N123">
            <v>0</v>
          </cell>
          <cell r="O123">
            <v>15</v>
          </cell>
          <cell r="P123">
            <v>43562</v>
          </cell>
          <cell r="Q123">
            <v>43580</v>
          </cell>
          <cell r="R123">
            <v>43621</v>
          </cell>
          <cell r="S123">
            <v>47800</v>
          </cell>
          <cell r="T123">
            <v>0</v>
          </cell>
          <cell r="U123">
            <v>0</v>
          </cell>
          <cell r="V123">
            <v>47800</v>
          </cell>
          <cell r="W123">
            <v>47800</v>
          </cell>
          <cell r="X123">
            <v>0</v>
          </cell>
          <cell r="Y123">
            <v>0</v>
          </cell>
          <cell r="Z123" t="str">
            <v>NA</v>
          </cell>
          <cell r="AA123" t="str">
            <v>NA</v>
          </cell>
          <cell r="AB123">
            <v>0</v>
          </cell>
          <cell r="AC123">
            <v>0</v>
          </cell>
          <cell r="AD123">
            <v>0</v>
          </cell>
          <cell r="AE123">
            <v>43621</v>
          </cell>
          <cell r="AF123" t="str">
            <v>FACSS</v>
          </cell>
          <cell r="AG123" t="str">
            <v>IPSPU</v>
          </cell>
          <cell r="AH123" t="str">
            <v>Pagado</v>
          </cell>
          <cell r="AI123" t="str">
            <v>AC000002117534</v>
          </cell>
          <cell r="AJ123">
            <v>47800</v>
          </cell>
          <cell r="AK123">
            <v>47800</v>
          </cell>
          <cell r="AL123">
            <v>0</v>
          </cell>
          <cell r="AM123">
            <v>0</v>
          </cell>
          <cell r="AN123">
            <v>0</v>
          </cell>
          <cell r="AO123">
            <v>0</v>
          </cell>
          <cell r="AP123">
            <v>0</v>
          </cell>
          <cell r="AQ123">
            <v>0</v>
          </cell>
          <cell r="AR123">
            <v>47800</v>
          </cell>
          <cell r="AS123">
            <v>0</v>
          </cell>
          <cell r="AT123">
            <v>0</v>
          </cell>
          <cell r="AU123">
            <v>0</v>
          </cell>
          <cell r="AV123" t="str">
            <v>NA</v>
          </cell>
          <cell r="AW123" t="str">
            <v>3132731</v>
          </cell>
          <cell r="AX123" t="str">
            <v>0</v>
          </cell>
          <cell r="AY123" t="str">
            <v>0</v>
          </cell>
          <cell r="AZ123" t="str">
            <v>18304</v>
          </cell>
        </row>
        <row r="124">
          <cell r="G124">
            <v>2118272</v>
          </cell>
          <cell r="H124" t="str">
            <v>ADMINISTRADORA</v>
          </cell>
          <cell r="I124">
            <v>39</v>
          </cell>
          <cell r="J124" t="str">
            <v>SUBSIDIADO PLENO</v>
          </cell>
          <cell r="K124" t="str">
            <v>CC-1082878431</v>
          </cell>
          <cell r="L124" t="str">
            <v>P</v>
          </cell>
          <cell r="M124" t="str">
            <v>NINGUNO</v>
          </cell>
          <cell r="N124">
            <v>0</v>
          </cell>
          <cell r="O124">
            <v>15</v>
          </cell>
          <cell r="P124">
            <v>43562</v>
          </cell>
          <cell r="Q124">
            <v>43584</v>
          </cell>
          <cell r="R124">
            <v>43621</v>
          </cell>
          <cell r="S124">
            <v>241200</v>
          </cell>
          <cell r="T124">
            <v>0</v>
          </cell>
          <cell r="U124">
            <v>0</v>
          </cell>
          <cell r="V124">
            <v>241200</v>
          </cell>
          <cell r="W124">
            <v>241200</v>
          </cell>
          <cell r="X124">
            <v>0</v>
          </cell>
          <cell r="Y124">
            <v>0</v>
          </cell>
          <cell r="Z124" t="str">
            <v>NA</v>
          </cell>
          <cell r="AA124" t="str">
            <v>NA</v>
          </cell>
          <cell r="AB124">
            <v>0</v>
          </cell>
          <cell r="AC124">
            <v>0</v>
          </cell>
          <cell r="AD124">
            <v>0</v>
          </cell>
          <cell r="AE124">
            <v>43621</v>
          </cell>
          <cell r="AF124" t="str">
            <v>FACSS</v>
          </cell>
          <cell r="AG124" t="str">
            <v>IPSPU</v>
          </cell>
          <cell r="AH124" t="str">
            <v>Pagado</v>
          </cell>
          <cell r="AI124" t="str">
            <v>AC000002118272</v>
          </cell>
          <cell r="AJ124">
            <v>241200</v>
          </cell>
          <cell r="AK124">
            <v>241200</v>
          </cell>
          <cell r="AL124">
            <v>0</v>
          </cell>
          <cell r="AM124">
            <v>0</v>
          </cell>
          <cell r="AN124">
            <v>0</v>
          </cell>
          <cell r="AO124">
            <v>0</v>
          </cell>
          <cell r="AP124">
            <v>0</v>
          </cell>
          <cell r="AQ124">
            <v>0</v>
          </cell>
          <cell r="AR124">
            <v>241200</v>
          </cell>
          <cell r="AS124">
            <v>0</v>
          </cell>
          <cell r="AT124">
            <v>0</v>
          </cell>
          <cell r="AU124">
            <v>0</v>
          </cell>
          <cell r="AV124" t="str">
            <v>NA</v>
          </cell>
          <cell r="AW124" t="str">
            <v>3132725</v>
          </cell>
          <cell r="AX124" t="str">
            <v>0</v>
          </cell>
          <cell r="AY124" t="str">
            <v>0</v>
          </cell>
          <cell r="AZ124" t="str">
            <v>18304</v>
          </cell>
        </row>
        <row r="125">
          <cell r="G125">
            <v>2118344</v>
          </cell>
          <cell r="H125" t="str">
            <v>ADMINISTRADORA</v>
          </cell>
          <cell r="I125">
            <v>39</v>
          </cell>
          <cell r="J125" t="str">
            <v>SUBSIDIADO PLENO</v>
          </cell>
          <cell r="K125" t="str">
            <v>CC-1082878431</v>
          </cell>
          <cell r="L125" t="str">
            <v>P</v>
          </cell>
          <cell r="M125" t="str">
            <v>NINGUNO</v>
          </cell>
          <cell r="N125">
            <v>0</v>
          </cell>
          <cell r="O125">
            <v>15</v>
          </cell>
          <cell r="P125">
            <v>43562</v>
          </cell>
          <cell r="Q125">
            <v>43584</v>
          </cell>
          <cell r="R125">
            <v>43621</v>
          </cell>
          <cell r="S125">
            <v>58300</v>
          </cell>
          <cell r="T125">
            <v>0</v>
          </cell>
          <cell r="U125">
            <v>0</v>
          </cell>
          <cell r="V125">
            <v>58300</v>
          </cell>
          <cell r="W125">
            <v>58300</v>
          </cell>
          <cell r="X125">
            <v>0</v>
          </cell>
          <cell r="Y125">
            <v>0</v>
          </cell>
          <cell r="Z125" t="str">
            <v>NA</v>
          </cell>
          <cell r="AA125" t="str">
            <v>NA</v>
          </cell>
          <cell r="AB125">
            <v>0</v>
          </cell>
          <cell r="AC125">
            <v>0</v>
          </cell>
          <cell r="AD125">
            <v>0</v>
          </cell>
          <cell r="AE125">
            <v>43621</v>
          </cell>
          <cell r="AF125" t="str">
            <v>FACSS</v>
          </cell>
          <cell r="AG125" t="str">
            <v>IPSPU</v>
          </cell>
          <cell r="AH125" t="str">
            <v>Pagado</v>
          </cell>
          <cell r="AI125" t="str">
            <v>AC000002118344</v>
          </cell>
          <cell r="AJ125">
            <v>58300</v>
          </cell>
          <cell r="AK125">
            <v>58300</v>
          </cell>
          <cell r="AL125">
            <v>0</v>
          </cell>
          <cell r="AM125">
            <v>0</v>
          </cell>
          <cell r="AN125">
            <v>0</v>
          </cell>
          <cell r="AO125">
            <v>0</v>
          </cell>
          <cell r="AP125">
            <v>0</v>
          </cell>
          <cell r="AQ125">
            <v>0</v>
          </cell>
          <cell r="AR125">
            <v>58300</v>
          </cell>
          <cell r="AS125">
            <v>0</v>
          </cell>
          <cell r="AT125">
            <v>0</v>
          </cell>
          <cell r="AU125">
            <v>0</v>
          </cell>
          <cell r="AV125" t="str">
            <v>NA</v>
          </cell>
          <cell r="AW125" t="str">
            <v>3132738</v>
          </cell>
          <cell r="AX125" t="str">
            <v>0</v>
          </cell>
          <cell r="AY125" t="str">
            <v>0</v>
          </cell>
          <cell r="AZ125" t="str">
            <v>18304</v>
          </cell>
        </row>
        <row r="126">
          <cell r="G126">
            <v>1961435</v>
          </cell>
          <cell r="H126" t="str">
            <v>ADMINISTRADORA</v>
          </cell>
          <cell r="I126">
            <v>39</v>
          </cell>
          <cell r="J126" t="str">
            <v>SUBSIDIADO PLENO</v>
          </cell>
          <cell r="K126" t="str">
            <v>CC-94499009</v>
          </cell>
          <cell r="L126" t="str">
            <v>P</v>
          </cell>
          <cell r="M126" t="str">
            <v>NINGUNO</v>
          </cell>
          <cell r="N126">
            <v>0</v>
          </cell>
          <cell r="O126">
            <v>13</v>
          </cell>
          <cell r="P126">
            <v>42979</v>
          </cell>
          <cell r="Q126">
            <v>43019</v>
          </cell>
          <cell r="R126">
            <v>43105</v>
          </cell>
          <cell r="S126">
            <v>111256</v>
          </cell>
          <cell r="T126">
            <v>0</v>
          </cell>
          <cell r="U126">
            <v>0</v>
          </cell>
          <cell r="V126">
            <v>111256</v>
          </cell>
          <cell r="W126">
            <v>111256</v>
          </cell>
          <cell r="X126">
            <v>0</v>
          </cell>
          <cell r="Y126">
            <v>0</v>
          </cell>
          <cell r="Z126" t="str">
            <v>NA</v>
          </cell>
          <cell r="AA126" t="str">
            <v>NA</v>
          </cell>
          <cell r="AB126">
            <v>0</v>
          </cell>
          <cell r="AC126">
            <v>0</v>
          </cell>
          <cell r="AD126">
            <v>0</v>
          </cell>
          <cell r="AE126">
            <v>43105</v>
          </cell>
          <cell r="AF126" t="str">
            <v>FACSS</v>
          </cell>
          <cell r="AG126" t="str">
            <v>IPSPU</v>
          </cell>
          <cell r="AH126" t="str">
            <v>Pagado</v>
          </cell>
          <cell r="AI126" t="str">
            <v>AC000001961435</v>
          </cell>
          <cell r="AJ126">
            <v>111256</v>
          </cell>
          <cell r="AK126">
            <v>111256</v>
          </cell>
          <cell r="AL126">
            <v>0</v>
          </cell>
          <cell r="AM126">
            <v>0</v>
          </cell>
          <cell r="AN126">
            <v>0</v>
          </cell>
          <cell r="AO126">
            <v>0</v>
          </cell>
          <cell r="AP126">
            <v>0</v>
          </cell>
          <cell r="AQ126">
            <v>0</v>
          </cell>
          <cell r="AR126">
            <v>0</v>
          </cell>
          <cell r="AS126">
            <v>111256</v>
          </cell>
          <cell r="AT126">
            <v>0</v>
          </cell>
          <cell r="AU126">
            <v>0</v>
          </cell>
          <cell r="AV126" t="str">
            <v>GIRO DIRECTO DEL M.PS.  MES DE FEBRERO DE 2018. EVENTO</v>
          </cell>
          <cell r="AW126" t="str">
            <v>1177294</v>
          </cell>
          <cell r="AX126" t="str">
            <v>12160</v>
          </cell>
          <cell r="AY126" t="str">
            <v>0</v>
          </cell>
          <cell r="AZ126" t="str">
            <v>0</v>
          </cell>
        </row>
        <row r="127">
          <cell r="G127">
            <v>1961620</v>
          </cell>
          <cell r="H127" t="str">
            <v>ADMINISTRADORA</v>
          </cell>
          <cell r="I127">
            <v>39</v>
          </cell>
          <cell r="J127" t="str">
            <v>SUBSIDIADO PLENO</v>
          </cell>
          <cell r="K127" t="str">
            <v>CC-1061791424</v>
          </cell>
          <cell r="L127" t="str">
            <v>P</v>
          </cell>
          <cell r="M127" t="str">
            <v>NINGUNO</v>
          </cell>
          <cell r="N127">
            <v>0</v>
          </cell>
          <cell r="O127">
            <v>13</v>
          </cell>
          <cell r="P127">
            <v>42979</v>
          </cell>
          <cell r="Q127">
            <v>43019</v>
          </cell>
          <cell r="R127">
            <v>43105</v>
          </cell>
          <cell r="S127">
            <v>114984</v>
          </cell>
          <cell r="T127">
            <v>0</v>
          </cell>
          <cell r="U127">
            <v>0</v>
          </cell>
          <cell r="V127">
            <v>114984</v>
          </cell>
          <cell r="W127">
            <v>114984</v>
          </cell>
          <cell r="X127">
            <v>0</v>
          </cell>
          <cell r="Y127">
            <v>0</v>
          </cell>
          <cell r="Z127" t="str">
            <v>NA</v>
          </cell>
          <cell r="AA127" t="str">
            <v>NA</v>
          </cell>
          <cell r="AB127">
            <v>0</v>
          </cell>
          <cell r="AC127">
            <v>0</v>
          </cell>
          <cell r="AD127">
            <v>0</v>
          </cell>
          <cell r="AE127">
            <v>43105</v>
          </cell>
          <cell r="AF127" t="str">
            <v>FACSS</v>
          </cell>
          <cell r="AG127" t="str">
            <v>IPSPU</v>
          </cell>
          <cell r="AH127" t="str">
            <v>Pagado</v>
          </cell>
          <cell r="AI127" t="str">
            <v>AC000001961620</v>
          </cell>
          <cell r="AJ127">
            <v>114984</v>
          </cell>
          <cell r="AK127">
            <v>114984</v>
          </cell>
          <cell r="AL127">
            <v>0</v>
          </cell>
          <cell r="AM127">
            <v>0</v>
          </cell>
          <cell r="AN127">
            <v>0</v>
          </cell>
          <cell r="AO127">
            <v>0</v>
          </cell>
          <cell r="AP127">
            <v>0</v>
          </cell>
          <cell r="AQ127">
            <v>0</v>
          </cell>
          <cell r="AR127">
            <v>0</v>
          </cell>
          <cell r="AS127">
            <v>114984</v>
          </cell>
          <cell r="AT127">
            <v>0</v>
          </cell>
          <cell r="AU127">
            <v>0</v>
          </cell>
          <cell r="AV127" t="str">
            <v>GIRO DIRECTO DEL M.PS.  MES DE FEBRERO DE 2018. EVENTO</v>
          </cell>
          <cell r="AW127" t="str">
            <v>1177324</v>
          </cell>
          <cell r="AX127" t="str">
            <v>12160</v>
          </cell>
          <cell r="AY127" t="str">
            <v>0</v>
          </cell>
          <cell r="AZ127" t="str">
            <v>0</v>
          </cell>
        </row>
        <row r="128">
          <cell r="G128">
            <v>1974300</v>
          </cell>
          <cell r="H128" t="str">
            <v>ADMINISTRADORA</v>
          </cell>
          <cell r="I128">
            <v>39</v>
          </cell>
          <cell r="J128" t="str">
            <v>SUBSIDIADO PLENO</v>
          </cell>
          <cell r="K128" t="str">
            <v>CC-1104432298</v>
          </cell>
          <cell r="L128" t="str">
            <v>P</v>
          </cell>
          <cell r="M128" t="str">
            <v>NINGUNO</v>
          </cell>
          <cell r="N128">
            <v>0</v>
          </cell>
          <cell r="O128">
            <v>13</v>
          </cell>
          <cell r="P128">
            <v>43031</v>
          </cell>
          <cell r="Q128">
            <v>43062</v>
          </cell>
          <cell r="R128">
            <v>43118</v>
          </cell>
          <cell r="S128">
            <v>366467</v>
          </cell>
          <cell r="T128">
            <v>0</v>
          </cell>
          <cell r="U128">
            <v>0</v>
          </cell>
          <cell r="V128">
            <v>366467</v>
          </cell>
          <cell r="W128">
            <v>366467</v>
          </cell>
          <cell r="X128">
            <v>0</v>
          </cell>
          <cell r="Y128">
            <v>0</v>
          </cell>
          <cell r="Z128" t="str">
            <v>NA</v>
          </cell>
          <cell r="AA128" t="str">
            <v>NA</v>
          </cell>
          <cell r="AB128">
            <v>0</v>
          </cell>
          <cell r="AC128">
            <v>0</v>
          </cell>
          <cell r="AD128">
            <v>0</v>
          </cell>
          <cell r="AE128">
            <v>43118</v>
          </cell>
          <cell r="AF128" t="str">
            <v>FACSS</v>
          </cell>
          <cell r="AG128" t="str">
            <v>IPSPU</v>
          </cell>
          <cell r="AH128" t="str">
            <v>Pagado</v>
          </cell>
          <cell r="AI128" t="str">
            <v>AC000001974300</v>
          </cell>
          <cell r="AJ128">
            <v>366467</v>
          </cell>
          <cell r="AK128">
            <v>366467</v>
          </cell>
          <cell r="AL128">
            <v>0</v>
          </cell>
          <cell r="AM128">
            <v>0</v>
          </cell>
          <cell r="AN128">
            <v>0</v>
          </cell>
          <cell r="AO128">
            <v>0</v>
          </cell>
          <cell r="AP128">
            <v>0</v>
          </cell>
          <cell r="AQ128">
            <v>0</v>
          </cell>
          <cell r="AR128">
            <v>0</v>
          </cell>
          <cell r="AS128">
            <v>366467</v>
          </cell>
          <cell r="AT128">
            <v>0</v>
          </cell>
          <cell r="AU128">
            <v>0</v>
          </cell>
          <cell r="AV128" t="str">
            <v>GIRO DIRECTO DEL M.PS.  MES DE FEBRERO DE 2018. EVENTO</v>
          </cell>
          <cell r="AW128" t="str">
            <v>1212437</v>
          </cell>
          <cell r="AX128" t="str">
            <v>12160</v>
          </cell>
          <cell r="AY128" t="str">
            <v>0</v>
          </cell>
          <cell r="AZ128" t="str">
            <v>0</v>
          </cell>
        </row>
        <row r="129">
          <cell r="G129">
            <v>1969957</v>
          </cell>
          <cell r="H129" t="str">
            <v>ADMINISTRADORA</v>
          </cell>
          <cell r="I129">
            <v>39</v>
          </cell>
          <cell r="J129" t="str">
            <v>SUBSIDIADO PLENO</v>
          </cell>
          <cell r="K129" t="str">
            <v>CC-45649065</v>
          </cell>
          <cell r="L129" t="str">
            <v>P</v>
          </cell>
          <cell r="M129" t="str">
            <v>NINGUNO</v>
          </cell>
          <cell r="N129">
            <v>0</v>
          </cell>
          <cell r="O129">
            <v>14</v>
          </cell>
          <cell r="P129">
            <v>43031</v>
          </cell>
          <cell r="Q129">
            <v>43046</v>
          </cell>
          <cell r="R129">
            <v>43118</v>
          </cell>
          <cell r="S129">
            <v>3807232</v>
          </cell>
          <cell r="T129">
            <v>0</v>
          </cell>
          <cell r="U129">
            <v>0</v>
          </cell>
          <cell r="V129">
            <v>3807232</v>
          </cell>
          <cell r="W129">
            <v>3807232</v>
          </cell>
          <cell r="X129">
            <v>0</v>
          </cell>
          <cell r="Y129">
            <v>0</v>
          </cell>
          <cell r="Z129" t="str">
            <v>NA</v>
          </cell>
          <cell r="AA129" t="str">
            <v>NA</v>
          </cell>
          <cell r="AB129">
            <v>0</v>
          </cell>
          <cell r="AC129">
            <v>0</v>
          </cell>
          <cell r="AD129">
            <v>0</v>
          </cell>
          <cell r="AE129">
            <v>43118</v>
          </cell>
          <cell r="AF129" t="str">
            <v>FACSS</v>
          </cell>
          <cell r="AG129" t="str">
            <v>IPSPU</v>
          </cell>
          <cell r="AH129" t="str">
            <v>Pagado</v>
          </cell>
          <cell r="AI129" t="str">
            <v>AC000001969957</v>
          </cell>
          <cell r="AJ129">
            <v>3807232</v>
          </cell>
          <cell r="AK129">
            <v>3807232</v>
          </cell>
          <cell r="AL129">
            <v>0</v>
          </cell>
          <cell r="AM129">
            <v>0</v>
          </cell>
          <cell r="AN129">
            <v>0</v>
          </cell>
          <cell r="AO129">
            <v>0</v>
          </cell>
          <cell r="AP129">
            <v>0</v>
          </cell>
          <cell r="AQ129">
            <v>0</v>
          </cell>
          <cell r="AR129">
            <v>0</v>
          </cell>
          <cell r="AS129">
            <v>3807232</v>
          </cell>
          <cell r="AT129">
            <v>0</v>
          </cell>
          <cell r="AU129">
            <v>0</v>
          </cell>
          <cell r="AV129" t="str">
            <v>GIRO DIRECTO DEL M.PS.  MES DE FEBRERO DE 2018. EVENTO</v>
          </cell>
          <cell r="AW129" t="str">
            <v>1212528</v>
          </cell>
          <cell r="AX129" t="str">
            <v>12160</v>
          </cell>
          <cell r="AY129" t="str">
            <v>0</v>
          </cell>
          <cell r="AZ129" t="str">
            <v>0</v>
          </cell>
        </row>
        <row r="130">
          <cell r="G130">
            <v>1989049</v>
          </cell>
          <cell r="H130" t="str">
            <v>ADMINISTRADORA</v>
          </cell>
          <cell r="I130">
            <v>39</v>
          </cell>
          <cell r="J130" t="str">
            <v>SUBSIDIADO PLENO</v>
          </cell>
          <cell r="K130" t="str">
            <v>CC-1067884131</v>
          </cell>
          <cell r="L130" t="str">
            <v>P</v>
          </cell>
          <cell r="M130" t="str">
            <v>NINGUNO</v>
          </cell>
          <cell r="N130">
            <v>0</v>
          </cell>
          <cell r="O130">
            <v>13</v>
          </cell>
          <cell r="P130">
            <v>43110</v>
          </cell>
          <cell r="Q130">
            <v>43115</v>
          </cell>
          <cell r="R130">
            <v>43148</v>
          </cell>
          <cell r="S130">
            <v>67223</v>
          </cell>
          <cell r="T130">
            <v>0</v>
          </cell>
          <cell r="U130">
            <v>0</v>
          </cell>
          <cell r="V130">
            <v>67223</v>
          </cell>
          <cell r="W130">
            <v>67223</v>
          </cell>
          <cell r="X130">
            <v>0</v>
          </cell>
          <cell r="Y130">
            <v>0</v>
          </cell>
          <cell r="Z130" t="str">
            <v>NA</v>
          </cell>
          <cell r="AA130" t="str">
            <v>NA</v>
          </cell>
          <cell r="AB130">
            <v>0</v>
          </cell>
          <cell r="AC130">
            <v>0</v>
          </cell>
          <cell r="AD130">
            <v>0</v>
          </cell>
          <cell r="AE130">
            <v>43148</v>
          </cell>
          <cell r="AF130" t="str">
            <v>FACSS</v>
          </cell>
          <cell r="AG130" t="str">
            <v>IPSPU</v>
          </cell>
          <cell r="AH130" t="str">
            <v>Pagado</v>
          </cell>
          <cell r="AI130" t="str">
            <v>AC000001989049</v>
          </cell>
          <cell r="AJ130">
            <v>67223</v>
          </cell>
          <cell r="AK130">
            <v>67223</v>
          </cell>
          <cell r="AL130">
            <v>0</v>
          </cell>
          <cell r="AM130">
            <v>0</v>
          </cell>
          <cell r="AN130">
            <v>0</v>
          </cell>
          <cell r="AO130">
            <v>0</v>
          </cell>
          <cell r="AP130">
            <v>0</v>
          </cell>
          <cell r="AQ130">
            <v>0</v>
          </cell>
          <cell r="AR130">
            <v>28249</v>
          </cell>
          <cell r="AS130">
            <v>38974</v>
          </cell>
          <cell r="AT130">
            <v>0</v>
          </cell>
          <cell r="AU130">
            <v>0</v>
          </cell>
          <cell r="AV130" t="str">
            <v>CRUCE</v>
          </cell>
          <cell r="AW130" t="str">
            <v>1351229</v>
          </cell>
          <cell r="AX130" t="str">
            <v>12160</v>
          </cell>
          <cell r="AY130" t="str">
            <v>0</v>
          </cell>
          <cell r="AZ130" t="str">
            <v>11667</v>
          </cell>
        </row>
        <row r="131">
          <cell r="G131">
            <v>1989536</v>
          </cell>
          <cell r="H131" t="str">
            <v>ADMINISTRADORA</v>
          </cell>
          <cell r="I131">
            <v>39</v>
          </cell>
          <cell r="J131" t="str">
            <v>SUBSIDIADO PLENO</v>
          </cell>
          <cell r="K131" t="str">
            <v>CC-1067884131</v>
          </cell>
          <cell r="L131" t="str">
            <v>P</v>
          </cell>
          <cell r="M131" t="str">
            <v>NINGUNO</v>
          </cell>
          <cell r="N131">
            <v>0</v>
          </cell>
          <cell r="O131">
            <v>13</v>
          </cell>
          <cell r="P131">
            <v>43110</v>
          </cell>
          <cell r="Q131">
            <v>43116</v>
          </cell>
          <cell r="R131">
            <v>43148</v>
          </cell>
          <cell r="S131">
            <v>331636</v>
          </cell>
          <cell r="T131">
            <v>0</v>
          </cell>
          <cell r="U131">
            <v>0</v>
          </cell>
          <cell r="V131">
            <v>331636</v>
          </cell>
          <cell r="W131">
            <v>331636</v>
          </cell>
          <cell r="X131">
            <v>0</v>
          </cell>
          <cell r="Y131">
            <v>0</v>
          </cell>
          <cell r="Z131" t="str">
            <v>NA</v>
          </cell>
          <cell r="AA131" t="str">
            <v>NA</v>
          </cell>
          <cell r="AB131">
            <v>0</v>
          </cell>
          <cell r="AC131">
            <v>0</v>
          </cell>
          <cell r="AD131">
            <v>0</v>
          </cell>
          <cell r="AE131">
            <v>43148</v>
          </cell>
          <cell r="AF131" t="str">
            <v>FACSS</v>
          </cell>
          <cell r="AG131" t="str">
            <v>IPSPU</v>
          </cell>
          <cell r="AH131" t="str">
            <v>Pagado</v>
          </cell>
          <cell r="AI131" t="str">
            <v>AC000001989536</v>
          </cell>
          <cell r="AJ131">
            <v>331636</v>
          </cell>
          <cell r="AK131">
            <v>331636</v>
          </cell>
          <cell r="AL131">
            <v>0</v>
          </cell>
          <cell r="AM131">
            <v>0</v>
          </cell>
          <cell r="AN131">
            <v>0</v>
          </cell>
          <cell r="AO131">
            <v>0</v>
          </cell>
          <cell r="AP131">
            <v>0</v>
          </cell>
          <cell r="AQ131">
            <v>0</v>
          </cell>
          <cell r="AR131">
            <v>241436</v>
          </cell>
          <cell r="AS131">
            <v>90200</v>
          </cell>
          <cell r="AT131">
            <v>0</v>
          </cell>
          <cell r="AU131">
            <v>0</v>
          </cell>
          <cell r="AV131" t="str">
            <v>cruce</v>
          </cell>
          <cell r="AW131" t="str">
            <v>1378320</v>
          </cell>
          <cell r="AX131" t="str">
            <v>3705</v>
          </cell>
          <cell r="AY131" t="str">
            <v>0</v>
          </cell>
          <cell r="AZ131" t="str">
            <v>11667</v>
          </cell>
        </row>
        <row r="132">
          <cell r="G132">
            <v>2176133</v>
          </cell>
          <cell r="H132" t="str">
            <v>ADMINISTRADORA</v>
          </cell>
          <cell r="I132">
            <v>39</v>
          </cell>
          <cell r="J132" t="str">
            <v>SUBSIDIADO PLENO</v>
          </cell>
          <cell r="K132" t="str">
            <v>CC-36538585</v>
          </cell>
          <cell r="L132" t="str">
            <v>P</v>
          </cell>
          <cell r="M132" t="str">
            <v>NINGUNO</v>
          </cell>
          <cell r="N132">
            <v>0</v>
          </cell>
          <cell r="O132">
            <v>13</v>
          </cell>
          <cell r="P132">
            <v>43771</v>
          </cell>
          <cell r="Q132">
            <v>43772</v>
          </cell>
          <cell r="R132">
            <v>43840</v>
          </cell>
          <cell r="S132">
            <v>169510</v>
          </cell>
          <cell r="T132">
            <v>0</v>
          </cell>
          <cell r="U132">
            <v>0</v>
          </cell>
          <cell r="V132">
            <v>169510</v>
          </cell>
          <cell r="W132">
            <v>169510</v>
          </cell>
          <cell r="X132">
            <v>0</v>
          </cell>
          <cell r="Y132">
            <v>0</v>
          </cell>
          <cell r="Z132" t="str">
            <v>NA</v>
          </cell>
          <cell r="AA132" t="str">
            <v>NA</v>
          </cell>
          <cell r="AB132">
            <v>0</v>
          </cell>
          <cell r="AC132">
            <v>0</v>
          </cell>
          <cell r="AD132">
            <v>0</v>
          </cell>
          <cell r="AE132">
            <v>43862</v>
          </cell>
          <cell r="AF132" t="str">
            <v>FACSS</v>
          </cell>
          <cell r="AG132" t="str">
            <v>IPSPU</v>
          </cell>
          <cell r="AH132" t="str">
            <v>Pagado</v>
          </cell>
          <cell r="AI132" t="str">
            <v>AC002176133</v>
          </cell>
          <cell r="AJ132">
            <v>169510</v>
          </cell>
          <cell r="AK132">
            <v>169510</v>
          </cell>
          <cell r="AL132">
            <v>0</v>
          </cell>
          <cell r="AM132">
            <v>0</v>
          </cell>
          <cell r="AN132">
            <v>0</v>
          </cell>
          <cell r="AO132">
            <v>0</v>
          </cell>
          <cell r="AP132">
            <v>0</v>
          </cell>
          <cell r="AQ132">
            <v>0</v>
          </cell>
          <cell r="AR132">
            <v>0</v>
          </cell>
          <cell r="AS132">
            <v>169510</v>
          </cell>
          <cell r="AT132">
            <v>0</v>
          </cell>
          <cell r="AU132">
            <v>0</v>
          </cell>
          <cell r="AV132" t="str">
            <v>GIRO DIRECTO DEL M.PS.  MES DE FEBRERO DE 2020. EVENTO|GIRO DIRECTO DEL M.PS.  MES DE MARZO DE 2020. EVENTO</v>
          </cell>
          <cell r="AW132" t="str">
            <v>4424009</v>
          </cell>
          <cell r="AX132" t="str">
            <v>27879|28553</v>
          </cell>
          <cell r="AY132" t="str">
            <v>0</v>
          </cell>
          <cell r="AZ132" t="str">
            <v>0</v>
          </cell>
        </row>
        <row r="133">
          <cell r="G133">
            <v>2176236</v>
          </cell>
          <cell r="H133" t="str">
            <v>ADMINISTRADORA</v>
          </cell>
          <cell r="I133">
            <v>39</v>
          </cell>
          <cell r="J133" t="str">
            <v>SUBSIDIADO PLENO</v>
          </cell>
          <cell r="K133" t="str">
            <v>CC-1067881416</v>
          </cell>
          <cell r="L133" t="str">
            <v>P</v>
          </cell>
          <cell r="M133" t="str">
            <v>NINGUNO</v>
          </cell>
          <cell r="N133">
            <v>0</v>
          </cell>
          <cell r="O133">
            <v>13</v>
          </cell>
          <cell r="P133">
            <v>43771</v>
          </cell>
          <cell r="Q133">
            <v>43774</v>
          </cell>
          <cell r="R133">
            <v>43840</v>
          </cell>
          <cell r="S133">
            <v>488012</v>
          </cell>
          <cell r="T133">
            <v>0</v>
          </cell>
          <cell r="U133">
            <v>0</v>
          </cell>
          <cell r="V133">
            <v>488012</v>
          </cell>
          <cell r="W133">
            <v>488012</v>
          </cell>
          <cell r="X133">
            <v>0</v>
          </cell>
          <cell r="Y133">
            <v>0</v>
          </cell>
          <cell r="Z133" t="str">
            <v>NA</v>
          </cell>
          <cell r="AA133" t="str">
            <v>NA</v>
          </cell>
          <cell r="AB133">
            <v>0</v>
          </cell>
          <cell r="AC133">
            <v>0</v>
          </cell>
          <cell r="AD133">
            <v>0</v>
          </cell>
          <cell r="AE133">
            <v>43862</v>
          </cell>
          <cell r="AF133" t="str">
            <v>FACSS</v>
          </cell>
          <cell r="AG133" t="str">
            <v>IPSPU</v>
          </cell>
          <cell r="AH133" t="str">
            <v>Pagado</v>
          </cell>
          <cell r="AI133" t="str">
            <v>AC002176236</v>
          </cell>
          <cell r="AJ133">
            <v>488012</v>
          </cell>
          <cell r="AK133">
            <v>488012</v>
          </cell>
          <cell r="AL133">
            <v>0</v>
          </cell>
          <cell r="AM133">
            <v>0</v>
          </cell>
          <cell r="AN133">
            <v>0</v>
          </cell>
          <cell r="AO133">
            <v>0</v>
          </cell>
          <cell r="AP133">
            <v>0</v>
          </cell>
          <cell r="AQ133">
            <v>0</v>
          </cell>
          <cell r="AR133">
            <v>0</v>
          </cell>
          <cell r="AS133">
            <v>488012</v>
          </cell>
          <cell r="AT133">
            <v>0</v>
          </cell>
          <cell r="AU133">
            <v>0</v>
          </cell>
          <cell r="AV133" t="str">
            <v>GIRO DIRECTO DEL M.PS.  MES DE FEBRERO DE 2020. EVENTO|GIRO DIRECTO DEL M.PS.  MES DE MARZO DE 2020. EVENTO</v>
          </cell>
          <cell r="AW133" t="str">
            <v>4424014</v>
          </cell>
          <cell r="AX133" t="str">
            <v>27879|28553</v>
          </cell>
          <cell r="AY133" t="str">
            <v>0</v>
          </cell>
          <cell r="AZ133" t="str">
            <v>0</v>
          </cell>
        </row>
        <row r="134">
          <cell r="G134">
            <v>2176932</v>
          </cell>
          <cell r="H134" t="str">
            <v>ADMINISTRADORA</v>
          </cell>
          <cell r="I134">
            <v>39</v>
          </cell>
          <cell r="J134" t="str">
            <v>SUBSIDIADO PLENO</v>
          </cell>
          <cell r="K134" t="str">
            <v>CC-1067879673</v>
          </cell>
          <cell r="L134" t="str">
            <v>P</v>
          </cell>
          <cell r="M134" t="str">
            <v>NINGUNO</v>
          </cell>
          <cell r="N134">
            <v>0</v>
          </cell>
          <cell r="O134">
            <v>13</v>
          </cell>
          <cell r="P134">
            <v>43771</v>
          </cell>
          <cell r="Q134">
            <v>43775</v>
          </cell>
          <cell r="R134">
            <v>43840</v>
          </cell>
          <cell r="S134">
            <v>74764</v>
          </cell>
          <cell r="T134">
            <v>0</v>
          </cell>
          <cell r="U134">
            <v>0</v>
          </cell>
          <cell r="V134">
            <v>74764</v>
          </cell>
          <cell r="W134">
            <v>74764</v>
          </cell>
          <cell r="X134">
            <v>0</v>
          </cell>
          <cell r="Y134">
            <v>0</v>
          </cell>
          <cell r="Z134" t="str">
            <v>NA</v>
          </cell>
          <cell r="AA134" t="str">
            <v>NA</v>
          </cell>
          <cell r="AB134">
            <v>0</v>
          </cell>
          <cell r="AC134">
            <v>0</v>
          </cell>
          <cell r="AD134">
            <v>0</v>
          </cell>
          <cell r="AE134">
            <v>43862</v>
          </cell>
          <cell r="AF134" t="str">
            <v>FACSS</v>
          </cell>
          <cell r="AG134" t="str">
            <v>IPSPU</v>
          </cell>
          <cell r="AH134" t="str">
            <v>Pagado</v>
          </cell>
          <cell r="AI134" t="str">
            <v>AC002176932</v>
          </cell>
          <cell r="AJ134">
            <v>74764</v>
          </cell>
          <cell r="AK134">
            <v>74764</v>
          </cell>
          <cell r="AL134">
            <v>0</v>
          </cell>
          <cell r="AM134">
            <v>0</v>
          </cell>
          <cell r="AN134">
            <v>0</v>
          </cell>
          <cell r="AO134">
            <v>0</v>
          </cell>
          <cell r="AP134">
            <v>0</v>
          </cell>
          <cell r="AQ134">
            <v>0</v>
          </cell>
          <cell r="AR134">
            <v>0</v>
          </cell>
          <cell r="AS134">
            <v>74764</v>
          </cell>
          <cell r="AT134">
            <v>0</v>
          </cell>
          <cell r="AU134">
            <v>0</v>
          </cell>
          <cell r="AV134" t="str">
            <v>GIRO DIRECTO DEL M.PS.  MES DE FEBRERO DE 2020. EVENTO|GIRO DIRECTO DEL M.PS.  MES DE MARZO DE 2020. EVENTO</v>
          </cell>
          <cell r="AW134" t="str">
            <v>4424017</v>
          </cell>
          <cell r="AX134" t="str">
            <v>27879|28553</v>
          </cell>
          <cell r="AY134" t="str">
            <v>0</v>
          </cell>
          <cell r="AZ134" t="str">
            <v>0</v>
          </cell>
        </row>
        <row r="135">
          <cell r="G135">
            <v>2178445</v>
          </cell>
          <cell r="H135" t="str">
            <v>ADMINISTRADORA</v>
          </cell>
          <cell r="I135">
            <v>39</v>
          </cell>
          <cell r="J135" t="str">
            <v>SUBSIDIADO PLENO</v>
          </cell>
          <cell r="K135" t="str">
            <v>TI-1042857408</v>
          </cell>
          <cell r="L135" t="str">
            <v>P</v>
          </cell>
          <cell r="M135" t="str">
            <v>NINGUNO</v>
          </cell>
          <cell r="N135">
            <v>0</v>
          </cell>
          <cell r="O135">
            <v>13</v>
          </cell>
          <cell r="P135">
            <v>43771</v>
          </cell>
          <cell r="Q135">
            <v>43782</v>
          </cell>
          <cell r="R135">
            <v>43840</v>
          </cell>
          <cell r="S135">
            <v>84400</v>
          </cell>
          <cell r="T135">
            <v>0</v>
          </cell>
          <cell r="U135">
            <v>0</v>
          </cell>
          <cell r="V135">
            <v>84400</v>
          </cell>
          <cell r="W135">
            <v>84400</v>
          </cell>
          <cell r="X135">
            <v>0</v>
          </cell>
          <cell r="Y135">
            <v>0</v>
          </cell>
          <cell r="Z135" t="str">
            <v>NA</v>
          </cell>
          <cell r="AA135" t="str">
            <v>NA</v>
          </cell>
          <cell r="AB135">
            <v>0</v>
          </cell>
          <cell r="AC135">
            <v>0</v>
          </cell>
          <cell r="AD135">
            <v>0</v>
          </cell>
          <cell r="AE135">
            <v>43840</v>
          </cell>
          <cell r="AF135" t="str">
            <v>FACSS</v>
          </cell>
          <cell r="AG135" t="str">
            <v>IPSPU</v>
          </cell>
          <cell r="AH135" t="str">
            <v>Pagado</v>
          </cell>
          <cell r="AI135" t="str">
            <v>AC002178445</v>
          </cell>
          <cell r="AJ135">
            <v>84400</v>
          </cell>
          <cell r="AK135">
            <v>84400</v>
          </cell>
          <cell r="AL135">
            <v>0</v>
          </cell>
          <cell r="AM135">
            <v>0</v>
          </cell>
          <cell r="AN135">
            <v>0</v>
          </cell>
          <cell r="AO135">
            <v>0</v>
          </cell>
          <cell r="AP135">
            <v>0</v>
          </cell>
          <cell r="AQ135">
            <v>0</v>
          </cell>
          <cell r="AR135">
            <v>0</v>
          </cell>
          <cell r="AS135">
            <v>84400</v>
          </cell>
          <cell r="AT135">
            <v>0</v>
          </cell>
          <cell r="AU135">
            <v>0</v>
          </cell>
          <cell r="AV135" t="str">
            <v>GIRO DIRECTO DEL M.PS.  MES DE FEBRERO DE 2020. EVENTO</v>
          </cell>
          <cell r="AW135" t="str">
            <v>4227266</v>
          </cell>
          <cell r="AX135" t="str">
            <v>27879</v>
          </cell>
          <cell r="AY135" t="str">
            <v>0</v>
          </cell>
          <cell r="AZ135" t="str">
            <v>0</v>
          </cell>
        </row>
        <row r="136">
          <cell r="G136">
            <v>2168559</v>
          </cell>
          <cell r="H136" t="str">
            <v>ADMINISTRADORA</v>
          </cell>
          <cell r="I136">
            <v>39</v>
          </cell>
          <cell r="J136" t="str">
            <v>SUBSIDIADO PLENO</v>
          </cell>
          <cell r="K136" t="str">
            <v>TI-1005681777</v>
          </cell>
          <cell r="L136" t="str">
            <v>P</v>
          </cell>
          <cell r="M136" t="str">
            <v>NINGUNO</v>
          </cell>
          <cell r="N136">
            <v>0</v>
          </cell>
          <cell r="O136">
            <v>13</v>
          </cell>
          <cell r="P136">
            <v>43747</v>
          </cell>
          <cell r="Q136">
            <v>43748</v>
          </cell>
          <cell r="R136">
            <v>43844</v>
          </cell>
          <cell r="S136">
            <v>103951</v>
          </cell>
          <cell r="T136">
            <v>0</v>
          </cell>
          <cell r="U136">
            <v>0</v>
          </cell>
          <cell r="V136">
            <v>103951</v>
          </cell>
          <cell r="W136">
            <v>103951</v>
          </cell>
          <cell r="X136">
            <v>0</v>
          </cell>
          <cell r="Y136">
            <v>0</v>
          </cell>
          <cell r="Z136" t="str">
            <v>NA</v>
          </cell>
          <cell r="AA136" t="str">
            <v>NA</v>
          </cell>
          <cell r="AB136">
            <v>0</v>
          </cell>
          <cell r="AC136">
            <v>0</v>
          </cell>
          <cell r="AD136">
            <v>0</v>
          </cell>
          <cell r="AE136">
            <v>43867</v>
          </cell>
          <cell r="AF136" t="str">
            <v>FACSS</v>
          </cell>
          <cell r="AG136" t="str">
            <v>IPSPU</v>
          </cell>
          <cell r="AH136" t="str">
            <v>Pagado</v>
          </cell>
          <cell r="AI136" t="str">
            <v>AC002168559</v>
          </cell>
          <cell r="AJ136">
            <v>103951</v>
          </cell>
          <cell r="AK136">
            <v>103951</v>
          </cell>
          <cell r="AL136">
            <v>0</v>
          </cell>
          <cell r="AM136">
            <v>0</v>
          </cell>
          <cell r="AN136">
            <v>0</v>
          </cell>
          <cell r="AO136">
            <v>0</v>
          </cell>
          <cell r="AP136">
            <v>0</v>
          </cell>
          <cell r="AQ136">
            <v>0</v>
          </cell>
          <cell r="AR136">
            <v>0</v>
          </cell>
          <cell r="AS136">
            <v>103951</v>
          </cell>
          <cell r="AT136">
            <v>0</v>
          </cell>
          <cell r="AU136">
            <v>0</v>
          </cell>
          <cell r="AV136" t="str">
            <v>GIRO DIRECTO DEL M.PS.  MES DE FEBRERO DE 2020. EVENTO|GIRO DIRECTO DEL M.PS.  MES DE MARZO DE 2020. EVENTO</v>
          </cell>
          <cell r="AW136" t="str">
            <v>4398995</v>
          </cell>
          <cell r="AX136" t="str">
            <v>27879|28553</v>
          </cell>
          <cell r="AY136" t="str">
            <v>0</v>
          </cell>
          <cell r="AZ136" t="str">
            <v>0</v>
          </cell>
        </row>
        <row r="137">
          <cell r="G137">
            <v>2172306</v>
          </cell>
          <cell r="H137" t="str">
            <v>ADMINISTRADORA</v>
          </cell>
          <cell r="I137">
            <v>39</v>
          </cell>
          <cell r="J137" t="str">
            <v>SUBSIDIADO PLENO</v>
          </cell>
          <cell r="K137" t="str">
            <v>CC-1104432298</v>
          </cell>
          <cell r="L137" t="str">
            <v>P</v>
          </cell>
          <cell r="M137" t="str">
            <v>NINGUNO</v>
          </cell>
          <cell r="N137">
            <v>0</v>
          </cell>
          <cell r="O137">
            <v>13</v>
          </cell>
          <cell r="P137">
            <v>43747</v>
          </cell>
          <cell r="Q137">
            <v>43760</v>
          </cell>
          <cell r="R137">
            <v>43844</v>
          </cell>
          <cell r="S137">
            <v>783675</v>
          </cell>
          <cell r="T137">
            <v>0</v>
          </cell>
          <cell r="U137">
            <v>0</v>
          </cell>
          <cell r="V137">
            <v>783675</v>
          </cell>
          <cell r="W137">
            <v>783675</v>
          </cell>
          <cell r="X137">
            <v>0</v>
          </cell>
          <cell r="Y137">
            <v>0</v>
          </cell>
          <cell r="Z137" t="str">
            <v>NA</v>
          </cell>
          <cell r="AA137" t="str">
            <v>NA</v>
          </cell>
          <cell r="AB137">
            <v>0</v>
          </cell>
          <cell r="AC137">
            <v>0</v>
          </cell>
          <cell r="AD137">
            <v>0</v>
          </cell>
          <cell r="AE137">
            <v>43867</v>
          </cell>
          <cell r="AF137" t="str">
            <v>FACSS</v>
          </cell>
          <cell r="AG137" t="str">
            <v>IPSPU</v>
          </cell>
          <cell r="AH137" t="str">
            <v>Pagado</v>
          </cell>
          <cell r="AI137" t="str">
            <v>AC002172306</v>
          </cell>
          <cell r="AJ137">
            <v>783675</v>
          </cell>
          <cell r="AK137">
            <v>783675</v>
          </cell>
          <cell r="AL137">
            <v>0</v>
          </cell>
          <cell r="AM137">
            <v>0</v>
          </cell>
          <cell r="AN137">
            <v>0</v>
          </cell>
          <cell r="AO137">
            <v>0</v>
          </cell>
          <cell r="AP137">
            <v>0</v>
          </cell>
          <cell r="AQ137">
            <v>0</v>
          </cell>
          <cell r="AR137">
            <v>0</v>
          </cell>
          <cell r="AS137">
            <v>783675</v>
          </cell>
          <cell r="AT137">
            <v>0</v>
          </cell>
          <cell r="AU137">
            <v>0</v>
          </cell>
          <cell r="AV137" t="str">
            <v>GIRO DIRECTO DEL M.PS.  MES DE FEBRERO DE 2020. EVENTO|GIRO DIRECTO DEL M.PS.  MES DE MARZO DE 2020. EVENTO</v>
          </cell>
          <cell r="AW137" t="str">
            <v>4399399</v>
          </cell>
          <cell r="AX137" t="str">
            <v>27879|28553</v>
          </cell>
          <cell r="AY137" t="str">
            <v>0</v>
          </cell>
          <cell r="AZ137" t="str">
            <v>0</v>
          </cell>
        </row>
        <row r="138">
          <cell r="G138">
            <v>2173584</v>
          </cell>
          <cell r="H138" t="str">
            <v>ADMINISTRADORA</v>
          </cell>
          <cell r="I138">
            <v>39</v>
          </cell>
          <cell r="J138" t="str">
            <v>SUBSIDIADO PLENO</v>
          </cell>
          <cell r="K138" t="str">
            <v>CC-32829503</v>
          </cell>
          <cell r="L138" t="str">
            <v>P</v>
          </cell>
          <cell r="M138" t="str">
            <v>NINGUNO</v>
          </cell>
          <cell r="N138">
            <v>0</v>
          </cell>
          <cell r="O138">
            <v>13</v>
          </cell>
          <cell r="P138">
            <v>43747</v>
          </cell>
          <cell r="Q138">
            <v>43763</v>
          </cell>
          <cell r="R138">
            <v>43844</v>
          </cell>
          <cell r="S138">
            <v>60500</v>
          </cell>
          <cell r="T138">
            <v>0</v>
          </cell>
          <cell r="U138">
            <v>0</v>
          </cell>
          <cell r="V138">
            <v>60500</v>
          </cell>
          <cell r="W138">
            <v>60500</v>
          </cell>
          <cell r="X138">
            <v>0</v>
          </cell>
          <cell r="Y138">
            <v>0</v>
          </cell>
          <cell r="Z138" t="str">
            <v>NA</v>
          </cell>
          <cell r="AA138" t="str">
            <v>NA</v>
          </cell>
          <cell r="AB138">
            <v>0</v>
          </cell>
          <cell r="AC138">
            <v>0</v>
          </cell>
          <cell r="AD138">
            <v>0</v>
          </cell>
          <cell r="AE138">
            <v>43867</v>
          </cell>
          <cell r="AF138" t="str">
            <v>FACSS</v>
          </cell>
          <cell r="AG138" t="str">
            <v>IPSPU</v>
          </cell>
          <cell r="AH138" t="str">
            <v>Pagado</v>
          </cell>
          <cell r="AI138" t="str">
            <v>AC002173584</v>
          </cell>
          <cell r="AJ138">
            <v>60500</v>
          </cell>
          <cell r="AK138">
            <v>60500</v>
          </cell>
          <cell r="AL138">
            <v>0</v>
          </cell>
          <cell r="AM138">
            <v>0</v>
          </cell>
          <cell r="AN138">
            <v>0</v>
          </cell>
          <cell r="AO138">
            <v>0</v>
          </cell>
          <cell r="AP138">
            <v>0</v>
          </cell>
          <cell r="AQ138">
            <v>0</v>
          </cell>
          <cell r="AR138">
            <v>0</v>
          </cell>
          <cell r="AS138">
            <v>60500</v>
          </cell>
          <cell r="AT138">
            <v>0</v>
          </cell>
          <cell r="AU138">
            <v>0</v>
          </cell>
          <cell r="AV138" t="str">
            <v>GIRO DIRECTO DEL M.PS.  MES DE FEBRERO DE 2020. EVENTO|GIRO DIRECTO DEL M.PS.  MES DE MARZO DE 2020. EVENTO</v>
          </cell>
          <cell r="AW138" t="str">
            <v>4399401</v>
          </cell>
          <cell r="AX138" t="str">
            <v>27879|28553</v>
          </cell>
          <cell r="AY138" t="str">
            <v>0</v>
          </cell>
          <cell r="AZ138" t="str">
            <v>0</v>
          </cell>
        </row>
        <row r="139">
          <cell r="G139">
            <v>2174443</v>
          </cell>
          <cell r="H139" t="str">
            <v>ADMINISTRADORA</v>
          </cell>
          <cell r="I139">
            <v>39</v>
          </cell>
          <cell r="J139" t="str">
            <v>SUBSIDIADO PLENO</v>
          </cell>
          <cell r="K139" t="str">
            <v>CC-1104432298</v>
          </cell>
          <cell r="L139" t="str">
            <v>P</v>
          </cell>
          <cell r="M139" t="str">
            <v>NINGUNO</v>
          </cell>
          <cell r="N139">
            <v>0</v>
          </cell>
          <cell r="O139">
            <v>13</v>
          </cell>
          <cell r="P139">
            <v>43747</v>
          </cell>
          <cell r="Q139">
            <v>43767</v>
          </cell>
          <cell r="R139">
            <v>43844</v>
          </cell>
          <cell r="S139">
            <v>5694728</v>
          </cell>
          <cell r="T139">
            <v>0</v>
          </cell>
          <cell r="U139">
            <v>0</v>
          </cell>
          <cell r="V139">
            <v>5694728</v>
          </cell>
          <cell r="W139">
            <v>5694728</v>
          </cell>
          <cell r="X139">
            <v>0</v>
          </cell>
          <cell r="Y139">
            <v>0</v>
          </cell>
          <cell r="Z139" t="str">
            <v>NA</v>
          </cell>
          <cell r="AA139" t="str">
            <v>NA</v>
          </cell>
          <cell r="AB139">
            <v>0</v>
          </cell>
          <cell r="AC139">
            <v>0</v>
          </cell>
          <cell r="AD139">
            <v>0</v>
          </cell>
          <cell r="AE139">
            <v>43867</v>
          </cell>
          <cell r="AF139" t="str">
            <v>FACSS</v>
          </cell>
          <cell r="AG139" t="str">
            <v>IPSPU</v>
          </cell>
          <cell r="AH139" t="str">
            <v>Pagado</v>
          </cell>
          <cell r="AI139" t="str">
            <v>AC002174443</v>
          </cell>
          <cell r="AJ139">
            <v>5694728</v>
          </cell>
          <cell r="AK139">
            <v>5694728</v>
          </cell>
          <cell r="AL139">
            <v>0</v>
          </cell>
          <cell r="AM139">
            <v>0</v>
          </cell>
          <cell r="AN139">
            <v>0</v>
          </cell>
          <cell r="AO139">
            <v>0</v>
          </cell>
          <cell r="AP139">
            <v>0</v>
          </cell>
          <cell r="AQ139">
            <v>0</v>
          </cell>
          <cell r="AR139">
            <v>0</v>
          </cell>
          <cell r="AS139">
            <v>5694728</v>
          </cell>
          <cell r="AT139">
            <v>0</v>
          </cell>
          <cell r="AU139">
            <v>0</v>
          </cell>
          <cell r="AV139" t="str">
            <v>GIRO DIRECTO DEL M.PS.  MES DE FEBRERO DE 2020. EVENTO|GIRO DIRECTO DEL M.PS.  MES DE MARZO DE 2020. EVENTO</v>
          </cell>
          <cell r="AW139" t="str">
            <v>4399417</v>
          </cell>
          <cell r="AX139" t="str">
            <v>27879|28553</v>
          </cell>
          <cell r="AY139" t="str">
            <v>0</v>
          </cell>
          <cell r="AZ139" t="str">
            <v>0</v>
          </cell>
        </row>
        <row r="140">
          <cell r="G140">
            <v>2174669</v>
          </cell>
          <cell r="H140" t="str">
            <v>ADMINISTRADORA</v>
          </cell>
          <cell r="I140">
            <v>39</v>
          </cell>
          <cell r="J140" t="str">
            <v>SUBSIDIADO PLENO</v>
          </cell>
          <cell r="K140" t="str">
            <v>TI-1042857408</v>
          </cell>
          <cell r="L140" t="str">
            <v>P</v>
          </cell>
          <cell r="M140" t="str">
            <v>NINGUNO</v>
          </cell>
          <cell r="N140">
            <v>0</v>
          </cell>
          <cell r="O140">
            <v>13</v>
          </cell>
          <cell r="P140">
            <v>43747</v>
          </cell>
          <cell r="Q140">
            <v>43767</v>
          </cell>
          <cell r="R140">
            <v>43844</v>
          </cell>
          <cell r="S140">
            <v>47800</v>
          </cell>
          <cell r="T140">
            <v>0</v>
          </cell>
          <cell r="U140">
            <v>0</v>
          </cell>
          <cell r="V140">
            <v>47800</v>
          </cell>
          <cell r="W140">
            <v>47800</v>
          </cell>
          <cell r="X140">
            <v>0</v>
          </cell>
          <cell r="Y140">
            <v>0</v>
          </cell>
          <cell r="Z140" t="str">
            <v>NA</v>
          </cell>
          <cell r="AA140" t="str">
            <v>NA</v>
          </cell>
          <cell r="AB140">
            <v>0</v>
          </cell>
          <cell r="AC140">
            <v>0</v>
          </cell>
          <cell r="AD140">
            <v>0</v>
          </cell>
          <cell r="AE140">
            <v>43867</v>
          </cell>
          <cell r="AF140" t="str">
            <v>FACSS</v>
          </cell>
          <cell r="AG140" t="str">
            <v>IPSPU</v>
          </cell>
          <cell r="AH140" t="str">
            <v>Pagado</v>
          </cell>
          <cell r="AI140" t="str">
            <v>AC002174669</v>
          </cell>
          <cell r="AJ140">
            <v>47800</v>
          </cell>
          <cell r="AK140">
            <v>47800</v>
          </cell>
          <cell r="AL140">
            <v>0</v>
          </cell>
          <cell r="AM140">
            <v>0</v>
          </cell>
          <cell r="AN140">
            <v>0</v>
          </cell>
          <cell r="AO140">
            <v>0</v>
          </cell>
          <cell r="AP140">
            <v>0</v>
          </cell>
          <cell r="AQ140">
            <v>0</v>
          </cell>
          <cell r="AR140">
            <v>0</v>
          </cell>
          <cell r="AS140">
            <v>47800</v>
          </cell>
          <cell r="AT140">
            <v>0</v>
          </cell>
          <cell r="AU140">
            <v>0</v>
          </cell>
          <cell r="AV140" t="str">
            <v>GIRO DIRECTO DEL M.PS.  MES DE FEBRERO DE 2020. EVENTO|GIRO DIRECTO DEL M.PS.  MES DE MARZO DE 2020. EVENTO</v>
          </cell>
          <cell r="AW140" t="str">
            <v>4399418</v>
          </cell>
          <cell r="AX140" t="str">
            <v>27879|28553</v>
          </cell>
          <cell r="AY140" t="str">
            <v>0</v>
          </cell>
          <cell r="AZ140" t="str">
            <v>0</v>
          </cell>
        </row>
        <row r="141">
          <cell r="G141">
            <v>2175163</v>
          </cell>
          <cell r="H141" t="str">
            <v>ADMINISTRADORA</v>
          </cell>
          <cell r="I141">
            <v>39</v>
          </cell>
          <cell r="J141" t="str">
            <v>SUBSIDIADO PLENO</v>
          </cell>
          <cell r="K141" t="str">
            <v>TI-1005681777</v>
          </cell>
          <cell r="L141" t="str">
            <v>P</v>
          </cell>
          <cell r="M141" t="str">
            <v>NINGUNO</v>
          </cell>
          <cell r="N141">
            <v>0</v>
          </cell>
          <cell r="O141">
            <v>13</v>
          </cell>
          <cell r="P141">
            <v>43747</v>
          </cell>
          <cell r="Q141">
            <v>43768</v>
          </cell>
          <cell r="R141">
            <v>43844</v>
          </cell>
          <cell r="S141">
            <v>5744296</v>
          </cell>
          <cell r="T141">
            <v>0</v>
          </cell>
          <cell r="U141">
            <v>0</v>
          </cell>
          <cell r="V141">
            <v>5744296</v>
          </cell>
          <cell r="W141">
            <v>5744296</v>
          </cell>
          <cell r="X141">
            <v>0</v>
          </cell>
          <cell r="Y141">
            <v>0</v>
          </cell>
          <cell r="Z141" t="str">
            <v>NA</v>
          </cell>
          <cell r="AA141" t="str">
            <v>NA</v>
          </cell>
          <cell r="AB141">
            <v>0</v>
          </cell>
          <cell r="AC141">
            <v>0</v>
          </cell>
          <cell r="AD141">
            <v>0</v>
          </cell>
          <cell r="AE141">
            <v>43867</v>
          </cell>
          <cell r="AF141" t="str">
            <v>FACSS</v>
          </cell>
          <cell r="AG141" t="str">
            <v>IPSPU</v>
          </cell>
          <cell r="AH141" t="str">
            <v>Pagado</v>
          </cell>
          <cell r="AI141" t="str">
            <v>AC002175163</v>
          </cell>
          <cell r="AJ141">
            <v>5744296</v>
          </cell>
          <cell r="AK141">
            <v>5744296</v>
          </cell>
          <cell r="AL141">
            <v>0</v>
          </cell>
          <cell r="AM141">
            <v>0</v>
          </cell>
          <cell r="AN141">
            <v>0</v>
          </cell>
          <cell r="AO141">
            <v>0</v>
          </cell>
          <cell r="AP141">
            <v>0</v>
          </cell>
          <cell r="AQ141">
            <v>0</v>
          </cell>
          <cell r="AR141">
            <v>0</v>
          </cell>
          <cell r="AS141">
            <v>5744296</v>
          </cell>
          <cell r="AT141">
            <v>0</v>
          </cell>
          <cell r="AU141">
            <v>0</v>
          </cell>
          <cell r="AV141" t="str">
            <v>GIRO DIRECTO DEL M.PS.  MES DE FEBRERO DE 2020. EVENTO|GIRO DIRECTO DEL M.PS.  MES DE MARZO DE 2020. EVENTO</v>
          </cell>
          <cell r="AW141" t="str">
            <v>4399393</v>
          </cell>
          <cell r="AX141" t="str">
            <v>27879|28553</v>
          </cell>
          <cell r="AY141" t="str">
            <v>0</v>
          </cell>
          <cell r="AZ141" t="str">
            <v>0</v>
          </cell>
        </row>
        <row r="142">
          <cell r="G142">
            <v>190836</v>
          </cell>
          <cell r="H142" t="str">
            <v>ADMINISTRADORA</v>
          </cell>
          <cell r="I142">
            <v>39</v>
          </cell>
          <cell r="J142" t="str">
            <v>SUBSIDIADO PLENO</v>
          </cell>
          <cell r="K142" t="str">
            <v>TI-1050277217</v>
          </cell>
          <cell r="L142" t="str">
            <v>P</v>
          </cell>
          <cell r="M142" t="str">
            <v>NINGUNO</v>
          </cell>
          <cell r="N142">
            <v>0</v>
          </cell>
          <cell r="O142">
            <v>13</v>
          </cell>
          <cell r="P142">
            <v>43747</v>
          </cell>
          <cell r="Q142">
            <v>43762</v>
          </cell>
          <cell r="R142">
            <v>43844</v>
          </cell>
          <cell r="S142">
            <v>306396</v>
          </cell>
          <cell r="T142">
            <v>0</v>
          </cell>
          <cell r="U142">
            <v>0</v>
          </cell>
          <cell r="V142">
            <v>306396</v>
          </cell>
          <cell r="W142">
            <v>306396</v>
          </cell>
          <cell r="X142">
            <v>0</v>
          </cell>
          <cell r="Y142">
            <v>0</v>
          </cell>
          <cell r="Z142" t="str">
            <v>NA</v>
          </cell>
          <cell r="AA142" t="str">
            <v>NA</v>
          </cell>
          <cell r="AB142">
            <v>0</v>
          </cell>
          <cell r="AC142">
            <v>0</v>
          </cell>
          <cell r="AD142">
            <v>0</v>
          </cell>
          <cell r="AE142">
            <v>43867</v>
          </cell>
          <cell r="AF142" t="str">
            <v>FACSS</v>
          </cell>
          <cell r="AG142" t="str">
            <v>IPSPU</v>
          </cell>
          <cell r="AH142" t="str">
            <v>Pagado</v>
          </cell>
          <cell r="AI142" t="str">
            <v>UMI0190836</v>
          </cell>
          <cell r="AJ142">
            <v>306396</v>
          </cell>
          <cell r="AK142">
            <v>306396</v>
          </cell>
          <cell r="AL142">
            <v>0</v>
          </cell>
          <cell r="AM142">
            <v>0</v>
          </cell>
          <cell r="AN142">
            <v>0</v>
          </cell>
          <cell r="AO142">
            <v>0</v>
          </cell>
          <cell r="AP142">
            <v>0</v>
          </cell>
          <cell r="AQ142">
            <v>0</v>
          </cell>
          <cell r="AR142">
            <v>0</v>
          </cell>
          <cell r="AS142">
            <v>306396</v>
          </cell>
          <cell r="AT142">
            <v>0</v>
          </cell>
          <cell r="AU142">
            <v>0</v>
          </cell>
          <cell r="AV142" t="str">
            <v>GIRO DIRECTO DEL M.PS.  MES DE FEBRERO DE 2020. EVENTO|GIRO DIRECTO DEL M.PS.  MES DE MARZO DE 2020. EVENTO</v>
          </cell>
          <cell r="AW142" t="str">
            <v>4399238</v>
          </cell>
          <cell r="AX142" t="str">
            <v>27879|28553</v>
          </cell>
          <cell r="AY142" t="str">
            <v>0</v>
          </cell>
          <cell r="AZ142" t="str">
            <v>0</v>
          </cell>
        </row>
        <row r="143">
          <cell r="G143">
            <v>2229144</v>
          </cell>
          <cell r="H143" t="str">
            <v>ADMINISTRADORA</v>
          </cell>
          <cell r="I143">
            <v>39</v>
          </cell>
          <cell r="J143" t="str">
            <v>SUBSIDIADO PLENO</v>
          </cell>
          <cell r="K143" t="str">
            <v>CC-1019117550</v>
          </cell>
          <cell r="L143" t="str">
            <v>P</v>
          </cell>
          <cell r="M143" t="str">
            <v>NINGUNO</v>
          </cell>
          <cell r="N143">
            <v>0</v>
          </cell>
          <cell r="O143">
            <v>14</v>
          </cell>
          <cell r="P143">
            <v>44044</v>
          </cell>
          <cell r="Q143">
            <v>44047</v>
          </cell>
          <cell r="R143">
            <v>44140</v>
          </cell>
          <cell r="S143">
            <v>10691992</v>
          </cell>
          <cell r="T143">
            <v>0</v>
          </cell>
          <cell r="U143">
            <v>0</v>
          </cell>
          <cell r="V143">
            <v>10691992</v>
          </cell>
          <cell r="W143">
            <v>10691992</v>
          </cell>
          <cell r="X143">
            <v>0</v>
          </cell>
          <cell r="Y143">
            <v>0</v>
          </cell>
          <cell r="Z143" t="str">
            <v>NA</v>
          </cell>
          <cell r="AA143" t="str">
            <v>NA</v>
          </cell>
          <cell r="AB143">
            <v>0</v>
          </cell>
          <cell r="AC143">
            <v>0</v>
          </cell>
          <cell r="AD143">
            <v>0</v>
          </cell>
          <cell r="AE143">
            <v>44140</v>
          </cell>
          <cell r="AF143" t="str">
            <v>FACSS</v>
          </cell>
          <cell r="AG143" t="str">
            <v>IPSPU</v>
          </cell>
          <cell r="AH143" t="str">
            <v>Pagado</v>
          </cell>
          <cell r="AI143" t="str">
            <v>AC002229144</v>
          </cell>
          <cell r="AJ143">
            <v>10691992</v>
          </cell>
          <cell r="AK143">
            <v>10691992</v>
          </cell>
          <cell r="AL143">
            <v>0</v>
          </cell>
          <cell r="AM143">
            <v>0</v>
          </cell>
          <cell r="AN143">
            <v>0</v>
          </cell>
          <cell r="AO143">
            <v>0</v>
          </cell>
          <cell r="AP143">
            <v>0</v>
          </cell>
          <cell r="AQ143">
            <v>0</v>
          </cell>
          <cell r="AR143">
            <v>0</v>
          </cell>
          <cell r="AS143">
            <v>10691992</v>
          </cell>
          <cell r="AT143">
            <v>0</v>
          </cell>
          <cell r="AU143">
            <v>0</v>
          </cell>
          <cell r="AV143" t="str">
            <v>GIRO DIRECTO DEL M.PS.  MES DE DICIEMBRE DE 2020. EVENTO|GIRO DIRECTO DEL M.PS.  MES DE ENERO DE 2021. EVENTO</v>
          </cell>
          <cell r="AW143" t="str">
            <v>6074799</v>
          </cell>
          <cell r="AX143" t="str">
            <v>33280|33934</v>
          </cell>
          <cell r="AY143" t="str">
            <v>0</v>
          </cell>
          <cell r="AZ143" t="str">
            <v>0</v>
          </cell>
        </row>
        <row r="144">
          <cell r="G144">
            <v>2232081</v>
          </cell>
          <cell r="H144" t="str">
            <v>ADMINISTRADORA</v>
          </cell>
          <cell r="I144">
            <v>39</v>
          </cell>
          <cell r="J144" t="str">
            <v>SUBSIDIADO PLENO</v>
          </cell>
          <cell r="K144" t="str">
            <v>CC-1193030576</v>
          </cell>
          <cell r="L144" t="str">
            <v>P</v>
          </cell>
          <cell r="M144" t="str">
            <v>NINGUNO</v>
          </cell>
          <cell r="N144">
            <v>0</v>
          </cell>
          <cell r="O144">
            <v>13</v>
          </cell>
          <cell r="P144">
            <v>44044</v>
          </cell>
          <cell r="Q144">
            <v>44063</v>
          </cell>
          <cell r="R144">
            <v>44140</v>
          </cell>
          <cell r="S144">
            <v>57700</v>
          </cell>
          <cell r="T144">
            <v>0</v>
          </cell>
          <cell r="U144">
            <v>0</v>
          </cell>
          <cell r="V144">
            <v>57700</v>
          </cell>
          <cell r="W144">
            <v>57700</v>
          </cell>
          <cell r="X144">
            <v>0</v>
          </cell>
          <cell r="Y144">
            <v>0</v>
          </cell>
          <cell r="Z144" t="str">
            <v>NA</v>
          </cell>
          <cell r="AA144" t="str">
            <v>NA</v>
          </cell>
          <cell r="AB144">
            <v>0</v>
          </cell>
          <cell r="AC144">
            <v>0</v>
          </cell>
          <cell r="AD144">
            <v>0</v>
          </cell>
          <cell r="AE144">
            <v>44140</v>
          </cell>
          <cell r="AF144" t="str">
            <v>FACSS</v>
          </cell>
          <cell r="AG144" t="str">
            <v>IPSPU</v>
          </cell>
          <cell r="AH144" t="str">
            <v>Pagado</v>
          </cell>
          <cell r="AI144" t="str">
            <v>AC002232081</v>
          </cell>
          <cell r="AJ144">
            <v>57700</v>
          </cell>
          <cell r="AK144">
            <v>57700</v>
          </cell>
          <cell r="AL144">
            <v>0</v>
          </cell>
          <cell r="AM144">
            <v>0</v>
          </cell>
          <cell r="AN144">
            <v>0</v>
          </cell>
          <cell r="AO144">
            <v>0</v>
          </cell>
          <cell r="AP144">
            <v>0</v>
          </cell>
          <cell r="AQ144">
            <v>0</v>
          </cell>
          <cell r="AR144">
            <v>0</v>
          </cell>
          <cell r="AS144">
            <v>57700</v>
          </cell>
          <cell r="AT144">
            <v>0</v>
          </cell>
          <cell r="AU144">
            <v>0</v>
          </cell>
          <cell r="AV144" t="str">
            <v>GIRO DIRECTO DEL M.PS.  MES DE DICIEMBRE DE 2020. EVENTO</v>
          </cell>
          <cell r="AW144" t="str">
            <v>5948256</v>
          </cell>
          <cell r="AX144" t="str">
            <v>33280</v>
          </cell>
          <cell r="AY144" t="str">
            <v>0</v>
          </cell>
          <cell r="AZ144" t="str">
            <v>0</v>
          </cell>
        </row>
        <row r="145">
          <cell r="G145">
            <v>2232359</v>
          </cell>
          <cell r="H145" t="str">
            <v>ADMINISTRADORA</v>
          </cell>
          <cell r="I145">
            <v>39</v>
          </cell>
          <cell r="J145" t="str">
            <v>SUBSIDIADO PLENO</v>
          </cell>
          <cell r="K145" t="str">
            <v>CC-1193030576</v>
          </cell>
          <cell r="L145" t="str">
            <v>P</v>
          </cell>
          <cell r="M145" t="str">
            <v>NINGUNO</v>
          </cell>
          <cell r="N145">
            <v>0</v>
          </cell>
          <cell r="O145">
            <v>13</v>
          </cell>
          <cell r="P145">
            <v>44044</v>
          </cell>
          <cell r="Q145">
            <v>44063</v>
          </cell>
          <cell r="R145">
            <v>44140</v>
          </cell>
          <cell r="S145">
            <v>176597</v>
          </cell>
          <cell r="T145">
            <v>0</v>
          </cell>
          <cell r="U145">
            <v>0</v>
          </cell>
          <cell r="V145">
            <v>176597</v>
          </cell>
          <cell r="W145">
            <v>176597</v>
          </cell>
          <cell r="X145">
            <v>0</v>
          </cell>
          <cell r="Y145">
            <v>0</v>
          </cell>
          <cell r="Z145" t="str">
            <v>NA</v>
          </cell>
          <cell r="AA145" t="str">
            <v>NA</v>
          </cell>
          <cell r="AB145">
            <v>0</v>
          </cell>
          <cell r="AC145">
            <v>0</v>
          </cell>
          <cell r="AD145">
            <v>0</v>
          </cell>
          <cell r="AE145">
            <v>44140</v>
          </cell>
          <cell r="AF145" t="str">
            <v>FACSS</v>
          </cell>
          <cell r="AG145" t="str">
            <v>IPSPU</v>
          </cell>
          <cell r="AH145" t="str">
            <v>Pagado</v>
          </cell>
          <cell r="AI145" t="str">
            <v>AC002232359</v>
          </cell>
          <cell r="AJ145">
            <v>176597</v>
          </cell>
          <cell r="AK145">
            <v>176597</v>
          </cell>
          <cell r="AL145">
            <v>0</v>
          </cell>
          <cell r="AM145">
            <v>0</v>
          </cell>
          <cell r="AN145">
            <v>0</v>
          </cell>
          <cell r="AO145">
            <v>0</v>
          </cell>
          <cell r="AP145">
            <v>0</v>
          </cell>
          <cell r="AQ145">
            <v>0</v>
          </cell>
          <cell r="AR145">
            <v>0</v>
          </cell>
          <cell r="AS145">
            <v>176597</v>
          </cell>
          <cell r="AT145">
            <v>0</v>
          </cell>
          <cell r="AU145">
            <v>0</v>
          </cell>
          <cell r="AV145" t="str">
            <v>GIRO DIRECTO DEL M.PS.  MES DE DICIEMBRE DE 2020. EVENTO|GIRO DIRECTO DEL M.PS.  MES DE ENERO DE 2021. EVENTO</v>
          </cell>
          <cell r="AW145" t="str">
            <v>6074800</v>
          </cell>
          <cell r="AX145" t="str">
            <v>33280|33934</v>
          </cell>
          <cell r="AY145" t="str">
            <v>0</v>
          </cell>
          <cell r="AZ145" t="str">
            <v>0</v>
          </cell>
        </row>
        <row r="146">
          <cell r="G146">
            <v>2813</v>
          </cell>
          <cell r="H146" t="str">
            <v>ADMINISTRADORA</v>
          </cell>
          <cell r="I146">
            <v>39</v>
          </cell>
          <cell r="J146" t="str">
            <v>SUBSIDIADO PLENO</v>
          </cell>
          <cell r="K146" t="str">
            <v>CC-1030645258</v>
          </cell>
          <cell r="L146" t="str">
            <v>P</v>
          </cell>
          <cell r="M146" t="str">
            <v>NINGUNO</v>
          </cell>
          <cell r="N146">
            <v>0</v>
          </cell>
          <cell r="O146">
            <v>14</v>
          </cell>
          <cell r="P146">
            <v>44086</v>
          </cell>
          <cell r="Q146">
            <v>44104</v>
          </cell>
          <cell r="R146">
            <v>44154</v>
          </cell>
          <cell r="S146">
            <v>2018751</v>
          </cell>
          <cell r="T146">
            <v>0</v>
          </cell>
          <cell r="U146">
            <v>0</v>
          </cell>
          <cell r="V146">
            <v>2018751</v>
          </cell>
          <cell r="W146">
            <v>2018751</v>
          </cell>
          <cell r="X146">
            <v>0</v>
          </cell>
          <cell r="Y146">
            <v>0</v>
          </cell>
          <cell r="Z146" t="str">
            <v>NA</v>
          </cell>
          <cell r="AA146" t="str">
            <v>NA</v>
          </cell>
          <cell r="AB146">
            <v>0</v>
          </cell>
          <cell r="AC146">
            <v>0</v>
          </cell>
          <cell r="AD146">
            <v>0</v>
          </cell>
          <cell r="AE146">
            <v>44154</v>
          </cell>
          <cell r="AF146" t="str">
            <v>FACSS</v>
          </cell>
          <cell r="AG146" t="str">
            <v>IPSPU</v>
          </cell>
          <cell r="AH146" t="str">
            <v>Pagado</v>
          </cell>
          <cell r="AI146" t="str">
            <v>SL2813</v>
          </cell>
          <cell r="AJ146">
            <v>2018751</v>
          </cell>
          <cell r="AK146">
            <v>2018751</v>
          </cell>
          <cell r="AL146">
            <v>0</v>
          </cell>
          <cell r="AM146">
            <v>0</v>
          </cell>
          <cell r="AN146">
            <v>0</v>
          </cell>
          <cell r="AO146">
            <v>0</v>
          </cell>
          <cell r="AP146">
            <v>0</v>
          </cell>
          <cell r="AQ146">
            <v>0</v>
          </cell>
          <cell r="AR146">
            <v>0</v>
          </cell>
          <cell r="AS146">
            <v>2018751</v>
          </cell>
          <cell r="AT146">
            <v>0</v>
          </cell>
          <cell r="AU146">
            <v>0</v>
          </cell>
          <cell r="AV146" t="str">
            <v>GIRO DIRECTO DEL M.PS.  MES DE ENERO DE 2021. EVENTO</v>
          </cell>
          <cell r="AW146" t="str">
            <v>6075038</v>
          </cell>
          <cell r="AX146" t="str">
            <v>33934</v>
          </cell>
          <cell r="AY146" t="str">
            <v>0</v>
          </cell>
          <cell r="AZ146" t="str">
            <v>0</v>
          </cell>
        </row>
        <row r="147">
          <cell r="G147">
            <v>2237937</v>
          </cell>
          <cell r="H147" t="str">
            <v>ADMINISTRADORA</v>
          </cell>
          <cell r="I147">
            <v>39</v>
          </cell>
          <cell r="J147" t="str">
            <v>SUBSIDIADO PLENO</v>
          </cell>
          <cell r="K147" t="str">
            <v>CC-1014259058</v>
          </cell>
          <cell r="L147" t="str">
            <v>P</v>
          </cell>
          <cell r="M147" t="str">
            <v>NINGUNO</v>
          </cell>
          <cell r="N147">
            <v>0</v>
          </cell>
          <cell r="O147">
            <v>13</v>
          </cell>
          <cell r="P147">
            <v>44086</v>
          </cell>
          <cell r="Q147">
            <v>44088</v>
          </cell>
          <cell r="R147">
            <v>44154</v>
          </cell>
          <cell r="S147">
            <v>402313</v>
          </cell>
          <cell r="T147">
            <v>0</v>
          </cell>
          <cell r="U147">
            <v>0</v>
          </cell>
          <cell r="V147">
            <v>402313</v>
          </cell>
          <cell r="W147">
            <v>402313</v>
          </cell>
          <cell r="X147">
            <v>0</v>
          </cell>
          <cell r="Y147">
            <v>0</v>
          </cell>
          <cell r="Z147" t="str">
            <v>NA</v>
          </cell>
          <cell r="AA147" t="str">
            <v>NA</v>
          </cell>
          <cell r="AB147">
            <v>0</v>
          </cell>
          <cell r="AC147">
            <v>0</v>
          </cell>
          <cell r="AD147">
            <v>0</v>
          </cell>
          <cell r="AE147">
            <v>44154</v>
          </cell>
          <cell r="AF147" t="str">
            <v>FACSS</v>
          </cell>
          <cell r="AG147" t="str">
            <v>IPSPU</v>
          </cell>
          <cell r="AH147" t="str">
            <v>Pagado</v>
          </cell>
          <cell r="AI147" t="str">
            <v>AC002237937</v>
          </cell>
          <cell r="AJ147">
            <v>402313</v>
          </cell>
          <cell r="AK147">
            <v>402313</v>
          </cell>
          <cell r="AL147">
            <v>0</v>
          </cell>
          <cell r="AM147">
            <v>0</v>
          </cell>
          <cell r="AN147">
            <v>0</v>
          </cell>
          <cell r="AO147">
            <v>0</v>
          </cell>
          <cell r="AP147">
            <v>0</v>
          </cell>
          <cell r="AQ147">
            <v>0</v>
          </cell>
          <cell r="AR147">
            <v>0</v>
          </cell>
          <cell r="AS147">
            <v>402313</v>
          </cell>
          <cell r="AT147">
            <v>0</v>
          </cell>
          <cell r="AU147">
            <v>0</v>
          </cell>
          <cell r="AV147" t="str">
            <v>GIRO DIRECTO DEL M.PS.  MES DE DICIEMBRE DE 2020. EVENTO</v>
          </cell>
          <cell r="AW147" t="str">
            <v>6006680</v>
          </cell>
          <cell r="AX147" t="str">
            <v>33280</v>
          </cell>
          <cell r="AY147" t="str">
            <v>0</v>
          </cell>
          <cell r="AZ147" t="str">
            <v>0</v>
          </cell>
        </row>
        <row r="148">
          <cell r="G148">
            <v>2477</v>
          </cell>
          <cell r="H148" t="str">
            <v>ADMINISTRADORA</v>
          </cell>
          <cell r="I148">
            <v>39</v>
          </cell>
          <cell r="J148" t="str">
            <v>SUBSIDIADO PLENO</v>
          </cell>
          <cell r="K148" t="str">
            <v>CC-1030645258</v>
          </cell>
          <cell r="L148" t="str">
            <v>P</v>
          </cell>
          <cell r="M148" t="str">
            <v>NINGUNO</v>
          </cell>
          <cell r="N148">
            <v>0</v>
          </cell>
          <cell r="O148">
            <v>13</v>
          </cell>
          <cell r="P148">
            <v>44086</v>
          </cell>
          <cell r="Q148">
            <v>44103</v>
          </cell>
          <cell r="R148">
            <v>44154</v>
          </cell>
          <cell r="S148">
            <v>375925</v>
          </cell>
          <cell r="T148">
            <v>0</v>
          </cell>
          <cell r="U148">
            <v>0</v>
          </cell>
          <cell r="V148">
            <v>375925</v>
          </cell>
          <cell r="W148">
            <v>375925</v>
          </cell>
          <cell r="X148">
            <v>0</v>
          </cell>
          <cell r="Y148">
            <v>0</v>
          </cell>
          <cell r="Z148" t="str">
            <v>NA</v>
          </cell>
          <cell r="AA148" t="str">
            <v>NA</v>
          </cell>
          <cell r="AB148">
            <v>0</v>
          </cell>
          <cell r="AC148">
            <v>0</v>
          </cell>
          <cell r="AD148">
            <v>0</v>
          </cell>
          <cell r="AE148">
            <v>44154</v>
          </cell>
          <cell r="AF148" t="str">
            <v>FACSS</v>
          </cell>
          <cell r="AG148" t="str">
            <v>IPSPU</v>
          </cell>
          <cell r="AH148" t="str">
            <v>Pagado</v>
          </cell>
          <cell r="AI148" t="str">
            <v>SL2477</v>
          </cell>
          <cell r="AJ148">
            <v>375925</v>
          </cell>
          <cell r="AK148">
            <v>375925</v>
          </cell>
          <cell r="AL148">
            <v>0</v>
          </cell>
          <cell r="AM148">
            <v>0</v>
          </cell>
          <cell r="AN148">
            <v>0</v>
          </cell>
          <cell r="AO148">
            <v>0</v>
          </cell>
          <cell r="AP148">
            <v>0</v>
          </cell>
          <cell r="AQ148">
            <v>0</v>
          </cell>
          <cell r="AR148">
            <v>0</v>
          </cell>
          <cell r="AS148">
            <v>375925</v>
          </cell>
          <cell r="AT148">
            <v>0</v>
          </cell>
          <cell r="AU148">
            <v>0</v>
          </cell>
          <cell r="AV148" t="str">
            <v>GIRO DIRECTO DEL M.PS.  MES DE DICIEMBRE DE 2020. EVENTO</v>
          </cell>
          <cell r="AW148" t="str">
            <v>6006679</v>
          </cell>
          <cell r="AX148" t="str">
            <v>33280</v>
          </cell>
          <cell r="AY148" t="str">
            <v>0</v>
          </cell>
          <cell r="AZ148" t="str">
            <v>0</v>
          </cell>
        </row>
        <row r="149">
          <cell r="G149">
            <v>22597</v>
          </cell>
          <cell r="H149" t="str">
            <v>ADMINISTRADORA</v>
          </cell>
          <cell r="I149">
            <v>39</v>
          </cell>
          <cell r="J149" t="str">
            <v>SUBSIDIADO PLENO</v>
          </cell>
          <cell r="K149" t="str">
            <v>CC-1104432298</v>
          </cell>
          <cell r="L149" t="str">
            <v>P</v>
          </cell>
          <cell r="M149" t="str">
            <v>NINGUNO</v>
          </cell>
          <cell r="N149">
            <v>0</v>
          </cell>
          <cell r="O149">
            <v>13</v>
          </cell>
          <cell r="P149">
            <v>44198</v>
          </cell>
          <cell r="Q149">
            <v>44199</v>
          </cell>
          <cell r="R149">
            <v>44256</v>
          </cell>
          <cell r="S149">
            <v>83700</v>
          </cell>
          <cell r="T149">
            <v>0</v>
          </cell>
          <cell r="U149">
            <v>0</v>
          </cell>
          <cell r="V149">
            <v>83700</v>
          </cell>
          <cell r="W149">
            <v>83700</v>
          </cell>
          <cell r="X149">
            <v>0</v>
          </cell>
          <cell r="Y149">
            <v>0</v>
          </cell>
          <cell r="Z149" t="str">
            <v>NA</v>
          </cell>
          <cell r="AA149" t="str">
            <v>NA</v>
          </cell>
          <cell r="AB149">
            <v>0</v>
          </cell>
          <cell r="AC149">
            <v>0</v>
          </cell>
          <cell r="AD149">
            <v>0</v>
          </cell>
          <cell r="AE149">
            <v>44256</v>
          </cell>
          <cell r="AF149" t="str">
            <v>FACSS</v>
          </cell>
          <cell r="AG149" t="str">
            <v>IPSPU</v>
          </cell>
          <cell r="AH149" t="str">
            <v>Pagado</v>
          </cell>
          <cell r="AI149" t="str">
            <v>SL22597</v>
          </cell>
          <cell r="AJ149">
            <v>83700</v>
          </cell>
          <cell r="AK149">
            <v>83700</v>
          </cell>
          <cell r="AL149">
            <v>0</v>
          </cell>
          <cell r="AM149">
            <v>0</v>
          </cell>
          <cell r="AN149">
            <v>0</v>
          </cell>
          <cell r="AO149">
            <v>0</v>
          </cell>
          <cell r="AP149">
            <v>0</v>
          </cell>
          <cell r="AQ149">
            <v>0</v>
          </cell>
          <cell r="AR149">
            <v>83700</v>
          </cell>
          <cell r="AS149">
            <v>0</v>
          </cell>
          <cell r="AT149">
            <v>0</v>
          </cell>
          <cell r="AU149">
            <v>0</v>
          </cell>
          <cell r="AV149" t="str">
            <v>CRUCE</v>
          </cell>
          <cell r="AW149" t="str">
            <v>6892723</v>
          </cell>
          <cell r="AX149" t="str">
            <v>0</v>
          </cell>
          <cell r="AY149" t="str">
            <v>0</v>
          </cell>
          <cell r="AZ149" t="str">
            <v>9443</v>
          </cell>
        </row>
        <row r="150">
          <cell r="G150">
            <v>22818</v>
          </cell>
          <cell r="H150" t="str">
            <v>ADMINISTRADORA</v>
          </cell>
          <cell r="I150">
            <v>39</v>
          </cell>
          <cell r="J150" t="str">
            <v>SUBSIDIADO PLENO</v>
          </cell>
          <cell r="K150" t="str">
            <v>CC-1104432298</v>
          </cell>
          <cell r="L150" t="str">
            <v>P</v>
          </cell>
          <cell r="M150" t="str">
            <v>NINGUNO</v>
          </cell>
          <cell r="N150">
            <v>0</v>
          </cell>
          <cell r="O150">
            <v>13</v>
          </cell>
          <cell r="P150">
            <v>44198</v>
          </cell>
          <cell r="Q150">
            <v>44200</v>
          </cell>
          <cell r="R150">
            <v>44256</v>
          </cell>
          <cell r="S150">
            <v>550881</v>
          </cell>
          <cell r="T150">
            <v>0</v>
          </cell>
          <cell r="U150">
            <v>0</v>
          </cell>
          <cell r="V150">
            <v>550881</v>
          </cell>
          <cell r="W150">
            <v>550881</v>
          </cell>
          <cell r="X150">
            <v>0</v>
          </cell>
          <cell r="Y150">
            <v>0</v>
          </cell>
          <cell r="Z150" t="str">
            <v>NA</v>
          </cell>
          <cell r="AA150" t="str">
            <v>NA</v>
          </cell>
          <cell r="AB150">
            <v>0</v>
          </cell>
          <cell r="AC150">
            <v>0</v>
          </cell>
          <cell r="AD150">
            <v>0</v>
          </cell>
          <cell r="AE150">
            <v>44256</v>
          </cell>
          <cell r="AF150" t="str">
            <v>FACSS</v>
          </cell>
          <cell r="AG150" t="str">
            <v>IPSPU</v>
          </cell>
          <cell r="AH150" t="str">
            <v>Pagado</v>
          </cell>
          <cell r="AI150" t="str">
            <v>SL22818</v>
          </cell>
          <cell r="AJ150">
            <v>550881</v>
          </cell>
          <cell r="AK150">
            <v>550881</v>
          </cell>
          <cell r="AL150">
            <v>0</v>
          </cell>
          <cell r="AM150">
            <v>0</v>
          </cell>
          <cell r="AN150">
            <v>0</v>
          </cell>
          <cell r="AO150">
            <v>0</v>
          </cell>
          <cell r="AP150">
            <v>0</v>
          </cell>
          <cell r="AQ150">
            <v>0</v>
          </cell>
          <cell r="AR150">
            <v>550881</v>
          </cell>
          <cell r="AS150">
            <v>0</v>
          </cell>
          <cell r="AT150">
            <v>0</v>
          </cell>
          <cell r="AU150">
            <v>0</v>
          </cell>
          <cell r="AV150" t="str">
            <v>CRUCE</v>
          </cell>
          <cell r="AW150" t="str">
            <v>6892767</v>
          </cell>
          <cell r="AX150" t="str">
            <v>0</v>
          </cell>
          <cell r="AY150" t="str">
            <v>0</v>
          </cell>
          <cell r="AZ150" t="str">
            <v>9443</v>
          </cell>
        </row>
        <row r="151">
          <cell r="G151">
            <v>23509</v>
          </cell>
          <cell r="H151" t="str">
            <v>ADMINISTRADORA</v>
          </cell>
          <cell r="I151">
            <v>39</v>
          </cell>
          <cell r="J151" t="str">
            <v>SUBSIDIADO PLENO</v>
          </cell>
          <cell r="K151" t="str">
            <v>CC-50929605</v>
          </cell>
          <cell r="L151" t="str">
            <v>P</v>
          </cell>
          <cell r="M151" t="str">
            <v>NINGUNO</v>
          </cell>
          <cell r="N151">
            <v>0</v>
          </cell>
          <cell r="O151">
            <v>13</v>
          </cell>
          <cell r="P151">
            <v>44198</v>
          </cell>
          <cell r="Q151">
            <v>44203</v>
          </cell>
          <cell r="R151">
            <v>44256</v>
          </cell>
          <cell r="S151">
            <v>343245</v>
          </cell>
          <cell r="T151">
            <v>0</v>
          </cell>
          <cell r="U151">
            <v>0</v>
          </cell>
          <cell r="V151">
            <v>343245</v>
          </cell>
          <cell r="W151">
            <v>343245</v>
          </cell>
          <cell r="X151">
            <v>0</v>
          </cell>
          <cell r="Y151">
            <v>0</v>
          </cell>
          <cell r="Z151" t="str">
            <v>NA</v>
          </cell>
          <cell r="AA151" t="str">
            <v>NA</v>
          </cell>
          <cell r="AB151">
            <v>0</v>
          </cell>
          <cell r="AC151">
            <v>0</v>
          </cell>
          <cell r="AD151">
            <v>0</v>
          </cell>
          <cell r="AE151">
            <v>44256</v>
          </cell>
          <cell r="AF151" t="str">
            <v>FACSS</v>
          </cell>
          <cell r="AG151" t="str">
            <v>IPSPU</v>
          </cell>
          <cell r="AH151" t="str">
            <v>Pagado</v>
          </cell>
          <cell r="AI151" t="str">
            <v>SL23509</v>
          </cell>
          <cell r="AJ151">
            <v>343245</v>
          </cell>
          <cell r="AK151">
            <v>343245</v>
          </cell>
          <cell r="AL151">
            <v>0</v>
          </cell>
          <cell r="AM151">
            <v>0</v>
          </cell>
          <cell r="AN151">
            <v>0</v>
          </cell>
          <cell r="AO151">
            <v>0</v>
          </cell>
          <cell r="AP151">
            <v>0</v>
          </cell>
          <cell r="AQ151">
            <v>0</v>
          </cell>
          <cell r="AR151">
            <v>343245</v>
          </cell>
          <cell r="AS151">
            <v>0</v>
          </cell>
          <cell r="AT151">
            <v>0</v>
          </cell>
          <cell r="AU151">
            <v>0</v>
          </cell>
          <cell r="AV151" t="str">
            <v>CRUCE</v>
          </cell>
          <cell r="AW151" t="str">
            <v>6895386</v>
          </cell>
          <cell r="AX151" t="str">
            <v>0</v>
          </cell>
          <cell r="AY151" t="str">
            <v>0</v>
          </cell>
          <cell r="AZ151" t="str">
            <v>9443</v>
          </cell>
        </row>
        <row r="152">
          <cell r="G152">
            <v>27526</v>
          </cell>
          <cell r="H152" t="str">
            <v>ADMINISTRADORA</v>
          </cell>
          <cell r="I152">
            <v>39</v>
          </cell>
          <cell r="J152" t="str">
            <v>SUBSIDIADO PLENO</v>
          </cell>
          <cell r="K152" t="str">
            <v>CC-1104432298</v>
          </cell>
          <cell r="L152" t="str">
            <v>P</v>
          </cell>
          <cell r="M152" t="str">
            <v>NINGUNO</v>
          </cell>
          <cell r="N152">
            <v>0</v>
          </cell>
          <cell r="O152">
            <v>13</v>
          </cell>
          <cell r="P152">
            <v>44198</v>
          </cell>
          <cell r="Q152">
            <v>44223</v>
          </cell>
          <cell r="R152">
            <v>44256</v>
          </cell>
          <cell r="S152">
            <v>66821</v>
          </cell>
          <cell r="T152">
            <v>0</v>
          </cell>
          <cell r="U152">
            <v>0</v>
          </cell>
          <cell r="V152">
            <v>66821</v>
          </cell>
          <cell r="W152">
            <v>66821</v>
          </cell>
          <cell r="X152">
            <v>0</v>
          </cell>
          <cell r="Y152">
            <v>0</v>
          </cell>
          <cell r="Z152" t="str">
            <v>NA</v>
          </cell>
          <cell r="AA152" t="str">
            <v>NA</v>
          </cell>
          <cell r="AB152">
            <v>0</v>
          </cell>
          <cell r="AC152">
            <v>0</v>
          </cell>
          <cell r="AD152">
            <v>0</v>
          </cell>
          <cell r="AE152">
            <v>44256</v>
          </cell>
          <cell r="AF152" t="str">
            <v>FACSS</v>
          </cell>
          <cell r="AG152" t="str">
            <v>IPSPU</v>
          </cell>
          <cell r="AH152" t="str">
            <v>Pagado</v>
          </cell>
          <cell r="AI152" t="str">
            <v>SL27526</v>
          </cell>
          <cell r="AJ152">
            <v>66821</v>
          </cell>
          <cell r="AK152">
            <v>66821</v>
          </cell>
          <cell r="AL152">
            <v>0</v>
          </cell>
          <cell r="AM152">
            <v>0</v>
          </cell>
          <cell r="AN152">
            <v>0</v>
          </cell>
          <cell r="AO152">
            <v>0</v>
          </cell>
          <cell r="AP152">
            <v>0</v>
          </cell>
          <cell r="AQ152">
            <v>0</v>
          </cell>
          <cell r="AR152">
            <v>66821</v>
          </cell>
          <cell r="AS152">
            <v>0</v>
          </cell>
          <cell r="AT152">
            <v>0</v>
          </cell>
          <cell r="AU152">
            <v>0</v>
          </cell>
          <cell r="AV152" t="str">
            <v>CRUCE</v>
          </cell>
          <cell r="AW152" t="str">
            <v>6892791</v>
          </cell>
          <cell r="AX152" t="str">
            <v>0</v>
          </cell>
          <cell r="AY152" t="str">
            <v>0</v>
          </cell>
          <cell r="AZ152" t="str">
            <v>9443</v>
          </cell>
        </row>
        <row r="153">
          <cell r="G153">
            <v>193438</v>
          </cell>
          <cell r="H153" t="str">
            <v>ADMINISTRADORA</v>
          </cell>
          <cell r="I153">
            <v>39</v>
          </cell>
          <cell r="J153" t="str">
            <v>SUBSIDIADO PLENO</v>
          </cell>
          <cell r="K153" t="str">
            <v>RC-1084063779</v>
          </cell>
          <cell r="L153" t="str">
            <v>P</v>
          </cell>
          <cell r="M153" t="str">
            <v>NINGUNO</v>
          </cell>
          <cell r="N153">
            <v>0</v>
          </cell>
          <cell r="O153">
            <v>14</v>
          </cell>
          <cell r="P153">
            <v>43454</v>
          </cell>
          <cell r="Q153">
            <v>43845</v>
          </cell>
          <cell r="R153">
            <v>44243</v>
          </cell>
          <cell r="S153">
            <v>1542270</v>
          </cell>
          <cell r="T153">
            <v>0</v>
          </cell>
          <cell r="U153">
            <v>0</v>
          </cell>
          <cell r="V153">
            <v>1542270</v>
          </cell>
          <cell r="W153">
            <v>1542270</v>
          </cell>
          <cell r="X153">
            <v>0</v>
          </cell>
          <cell r="Y153">
            <v>0</v>
          </cell>
          <cell r="Z153" t="str">
            <v>NA</v>
          </cell>
          <cell r="AA153" t="str">
            <v>NA</v>
          </cell>
          <cell r="AB153">
            <v>0</v>
          </cell>
          <cell r="AC153">
            <v>0</v>
          </cell>
          <cell r="AD153">
            <v>0</v>
          </cell>
          <cell r="AE153">
            <v>44243</v>
          </cell>
          <cell r="AF153" t="str">
            <v>FACSS</v>
          </cell>
          <cell r="AG153" t="str">
            <v>IPSPU</v>
          </cell>
          <cell r="AH153" t="str">
            <v>Pagado</v>
          </cell>
          <cell r="AI153" t="str">
            <v>UMI0193438</v>
          </cell>
          <cell r="AJ153">
            <v>1542270</v>
          </cell>
          <cell r="AK153">
            <v>1542270</v>
          </cell>
          <cell r="AL153">
            <v>0</v>
          </cell>
          <cell r="AM153">
            <v>0</v>
          </cell>
          <cell r="AN153">
            <v>0</v>
          </cell>
          <cell r="AO153">
            <v>0</v>
          </cell>
          <cell r="AP153">
            <v>0</v>
          </cell>
          <cell r="AQ153">
            <v>0</v>
          </cell>
          <cell r="AR153">
            <v>0</v>
          </cell>
          <cell r="AS153">
            <v>1542270</v>
          </cell>
          <cell r="AT153">
            <v>0</v>
          </cell>
          <cell r="AU153">
            <v>0</v>
          </cell>
          <cell r="AV153" t="str">
            <v>GIRO DIRECTO DEL M.PS.  MES DE MARZO DE 2021. EVENTO</v>
          </cell>
          <cell r="AW153" t="str">
            <v>6575487</v>
          </cell>
          <cell r="AX153" t="str">
            <v>34569</v>
          </cell>
          <cell r="AY153" t="str">
            <v>0</v>
          </cell>
          <cell r="AZ153" t="str">
            <v>0</v>
          </cell>
        </row>
        <row r="154">
          <cell r="G154">
            <v>2199026</v>
          </cell>
          <cell r="H154" t="str">
            <v>ADMINISTRADORA</v>
          </cell>
          <cell r="I154">
            <v>39</v>
          </cell>
          <cell r="J154" t="str">
            <v>SUBSIDIADO PLENO</v>
          </cell>
          <cell r="K154" t="str">
            <v>CC-1064608507</v>
          </cell>
          <cell r="L154" t="str">
            <v>P</v>
          </cell>
          <cell r="M154" t="str">
            <v>NINGUNO</v>
          </cell>
          <cell r="N154">
            <v>0</v>
          </cell>
          <cell r="O154">
            <v>14</v>
          </cell>
          <cell r="P154">
            <v>43454</v>
          </cell>
          <cell r="Q154">
            <v>43859</v>
          </cell>
          <cell r="R154">
            <v>44243</v>
          </cell>
          <cell r="S154">
            <v>10096473</v>
          </cell>
          <cell r="T154">
            <v>0</v>
          </cell>
          <cell r="U154">
            <v>0</v>
          </cell>
          <cell r="V154">
            <v>10096473</v>
          </cell>
          <cell r="W154">
            <v>10096473</v>
          </cell>
          <cell r="X154">
            <v>0</v>
          </cell>
          <cell r="Y154">
            <v>0</v>
          </cell>
          <cell r="Z154" t="str">
            <v>NA</v>
          </cell>
          <cell r="AA154" t="str">
            <v>NA</v>
          </cell>
          <cell r="AB154">
            <v>0</v>
          </cell>
          <cell r="AC154">
            <v>0</v>
          </cell>
          <cell r="AD154">
            <v>0</v>
          </cell>
          <cell r="AE154">
            <v>44243</v>
          </cell>
          <cell r="AF154" t="str">
            <v>FACSS</v>
          </cell>
          <cell r="AG154" t="str">
            <v>IPSPU</v>
          </cell>
          <cell r="AH154" t="str">
            <v>Pagado</v>
          </cell>
          <cell r="AI154" t="str">
            <v>AC002199026</v>
          </cell>
          <cell r="AJ154">
            <v>10096473</v>
          </cell>
          <cell r="AK154">
            <v>10096473</v>
          </cell>
          <cell r="AL154">
            <v>0</v>
          </cell>
          <cell r="AM154">
            <v>0</v>
          </cell>
          <cell r="AN154">
            <v>0</v>
          </cell>
          <cell r="AO154">
            <v>0</v>
          </cell>
          <cell r="AP154">
            <v>0</v>
          </cell>
          <cell r="AQ154">
            <v>0</v>
          </cell>
          <cell r="AR154">
            <v>0</v>
          </cell>
          <cell r="AS154">
            <v>10096473</v>
          </cell>
          <cell r="AT154">
            <v>0</v>
          </cell>
          <cell r="AU154">
            <v>0</v>
          </cell>
          <cell r="AV154" t="str">
            <v>GIRO DIRECTO DEL M.PS.  MES DE MARZO DE 2021. EVENTO</v>
          </cell>
          <cell r="AW154" t="str">
            <v>6575486</v>
          </cell>
          <cell r="AX154" t="str">
            <v>34569</v>
          </cell>
          <cell r="AY154" t="str">
            <v>0</v>
          </cell>
          <cell r="AZ154" t="str">
            <v>0</v>
          </cell>
        </row>
        <row r="155">
          <cell r="G155">
            <v>2220156</v>
          </cell>
          <cell r="H155" t="str">
            <v>ADMINISTRADORA</v>
          </cell>
          <cell r="I155">
            <v>39</v>
          </cell>
          <cell r="J155" t="str">
            <v>SUBSIDIADO PLENO</v>
          </cell>
          <cell r="K155" t="str">
            <v>CC-1085165988</v>
          </cell>
          <cell r="L155" t="str">
            <v>P</v>
          </cell>
          <cell r="M155" t="str">
            <v>NINGUNO</v>
          </cell>
          <cell r="N155">
            <v>0</v>
          </cell>
          <cell r="O155">
            <v>13</v>
          </cell>
          <cell r="P155">
            <v>43992</v>
          </cell>
          <cell r="Q155">
            <v>43993</v>
          </cell>
          <cell r="R155">
            <v>44243</v>
          </cell>
          <cell r="S155">
            <v>268922</v>
          </cell>
          <cell r="T155">
            <v>0</v>
          </cell>
          <cell r="U155">
            <v>0</v>
          </cell>
          <cell r="V155">
            <v>268922</v>
          </cell>
          <cell r="W155">
            <v>268922</v>
          </cell>
          <cell r="X155">
            <v>0</v>
          </cell>
          <cell r="Y155">
            <v>0</v>
          </cell>
          <cell r="Z155" t="str">
            <v>NA</v>
          </cell>
          <cell r="AA155" t="str">
            <v>NA</v>
          </cell>
          <cell r="AB155">
            <v>0</v>
          </cell>
          <cell r="AC155">
            <v>0</v>
          </cell>
          <cell r="AD155">
            <v>0</v>
          </cell>
          <cell r="AE155">
            <v>44243</v>
          </cell>
          <cell r="AF155" t="str">
            <v>FACSS</v>
          </cell>
          <cell r="AG155" t="str">
            <v>IPSPU</v>
          </cell>
          <cell r="AH155" t="str">
            <v>Pagado</v>
          </cell>
          <cell r="AI155" t="str">
            <v>AC002220156</v>
          </cell>
          <cell r="AJ155">
            <v>268922</v>
          </cell>
          <cell r="AK155">
            <v>268922</v>
          </cell>
          <cell r="AL155">
            <v>0</v>
          </cell>
          <cell r="AM155">
            <v>0</v>
          </cell>
          <cell r="AN155">
            <v>0</v>
          </cell>
          <cell r="AO155">
            <v>0</v>
          </cell>
          <cell r="AP155">
            <v>0</v>
          </cell>
          <cell r="AQ155">
            <v>0</v>
          </cell>
          <cell r="AR155">
            <v>0</v>
          </cell>
          <cell r="AS155">
            <v>268922</v>
          </cell>
          <cell r="AT155">
            <v>0</v>
          </cell>
          <cell r="AU155">
            <v>0</v>
          </cell>
          <cell r="AV155" t="str">
            <v>GIRO DIRECTO DEL M.PS.  MES DE MARZO DE 2021. EVENTO</v>
          </cell>
          <cell r="AW155" t="str">
            <v>6575651</v>
          </cell>
          <cell r="AX155" t="str">
            <v>34569</v>
          </cell>
          <cell r="AY155" t="str">
            <v>0</v>
          </cell>
          <cell r="AZ155" t="str">
            <v>0</v>
          </cell>
        </row>
        <row r="156">
          <cell r="G156">
            <v>2220371</v>
          </cell>
          <cell r="H156" t="str">
            <v>ADMINISTRADORA</v>
          </cell>
          <cell r="I156">
            <v>39</v>
          </cell>
          <cell r="J156" t="str">
            <v>SUBSIDIADO PLENO</v>
          </cell>
          <cell r="K156" t="str">
            <v>CC-1085165988</v>
          </cell>
          <cell r="L156" t="str">
            <v>P</v>
          </cell>
          <cell r="M156" t="str">
            <v>NINGUNO</v>
          </cell>
          <cell r="N156">
            <v>0</v>
          </cell>
          <cell r="O156">
            <v>13</v>
          </cell>
          <cell r="P156">
            <v>43992</v>
          </cell>
          <cell r="Q156">
            <v>43995</v>
          </cell>
          <cell r="R156">
            <v>44243</v>
          </cell>
          <cell r="S156">
            <v>231664</v>
          </cell>
          <cell r="T156">
            <v>0</v>
          </cell>
          <cell r="U156">
            <v>0</v>
          </cell>
          <cell r="V156">
            <v>231664</v>
          </cell>
          <cell r="W156">
            <v>231664</v>
          </cell>
          <cell r="X156">
            <v>0</v>
          </cell>
          <cell r="Y156">
            <v>0</v>
          </cell>
          <cell r="Z156" t="str">
            <v>NA</v>
          </cell>
          <cell r="AA156" t="str">
            <v>NA</v>
          </cell>
          <cell r="AB156">
            <v>0</v>
          </cell>
          <cell r="AC156">
            <v>0</v>
          </cell>
          <cell r="AD156">
            <v>0</v>
          </cell>
          <cell r="AE156">
            <v>44243</v>
          </cell>
          <cell r="AF156" t="str">
            <v>FACSS</v>
          </cell>
          <cell r="AG156" t="str">
            <v>IPSPU</v>
          </cell>
          <cell r="AH156" t="str">
            <v>Pagado</v>
          </cell>
          <cell r="AI156" t="str">
            <v>AC002220371</v>
          </cell>
          <cell r="AJ156">
            <v>231664</v>
          </cell>
          <cell r="AK156">
            <v>231664</v>
          </cell>
          <cell r="AL156">
            <v>0</v>
          </cell>
          <cell r="AM156">
            <v>0</v>
          </cell>
          <cell r="AN156">
            <v>0</v>
          </cell>
          <cell r="AO156">
            <v>0</v>
          </cell>
          <cell r="AP156">
            <v>0</v>
          </cell>
          <cell r="AQ156">
            <v>0</v>
          </cell>
          <cell r="AR156">
            <v>0</v>
          </cell>
          <cell r="AS156">
            <v>231664</v>
          </cell>
          <cell r="AT156">
            <v>0</v>
          </cell>
          <cell r="AU156">
            <v>0</v>
          </cell>
          <cell r="AV156" t="str">
            <v>GIRO DIRECTO DEL M.PS.  MES DE MARZO DE 2021. EVENTO</v>
          </cell>
          <cell r="AW156" t="str">
            <v>6575652</v>
          </cell>
          <cell r="AX156" t="str">
            <v>34569</v>
          </cell>
          <cell r="AY156" t="str">
            <v>0</v>
          </cell>
          <cell r="AZ156" t="str">
            <v>0</v>
          </cell>
        </row>
        <row r="157">
          <cell r="G157">
            <v>2221383</v>
          </cell>
          <cell r="H157" t="str">
            <v>ADMINISTRADORA</v>
          </cell>
          <cell r="I157">
            <v>39</v>
          </cell>
          <cell r="J157" t="str">
            <v>SUBSIDIADO PLENO</v>
          </cell>
          <cell r="K157" t="str">
            <v>CC-1085165988</v>
          </cell>
          <cell r="L157" t="str">
            <v>P</v>
          </cell>
          <cell r="M157" t="str">
            <v>NINGUNO</v>
          </cell>
          <cell r="N157">
            <v>0</v>
          </cell>
          <cell r="O157">
            <v>13</v>
          </cell>
          <cell r="P157">
            <v>43992</v>
          </cell>
          <cell r="Q157">
            <v>44002</v>
          </cell>
          <cell r="R157">
            <v>44243</v>
          </cell>
          <cell r="S157">
            <v>120200</v>
          </cell>
          <cell r="T157">
            <v>0</v>
          </cell>
          <cell r="U157">
            <v>0</v>
          </cell>
          <cell r="V157">
            <v>120200</v>
          </cell>
          <cell r="W157">
            <v>120200</v>
          </cell>
          <cell r="X157">
            <v>0</v>
          </cell>
          <cell r="Y157">
            <v>0</v>
          </cell>
          <cell r="Z157" t="str">
            <v>NA</v>
          </cell>
          <cell r="AA157" t="str">
            <v>NA</v>
          </cell>
          <cell r="AB157">
            <v>0</v>
          </cell>
          <cell r="AC157">
            <v>0</v>
          </cell>
          <cell r="AD157">
            <v>0</v>
          </cell>
          <cell r="AE157">
            <v>44243</v>
          </cell>
          <cell r="AF157" t="str">
            <v>FACSS</v>
          </cell>
          <cell r="AG157" t="str">
            <v>IPSPU</v>
          </cell>
          <cell r="AH157" t="str">
            <v>Pagado</v>
          </cell>
          <cell r="AI157" t="str">
            <v>AC002221383</v>
          </cell>
          <cell r="AJ157">
            <v>120200</v>
          </cell>
          <cell r="AK157">
            <v>120200</v>
          </cell>
          <cell r="AL157">
            <v>0</v>
          </cell>
          <cell r="AM157">
            <v>0</v>
          </cell>
          <cell r="AN157">
            <v>0</v>
          </cell>
          <cell r="AO157">
            <v>0</v>
          </cell>
          <cell r="AP157">
            <v>0</v>
          </cell>
          <cell r="AQ157">
            <v>0</v>
          </cell>
          <cell r="AR157">
            <v>0</v>
          </cell>
          <cell r="AS157">
            <v>120200</v>
          </cell>
          <cell r="AT157">
            <v>0</v>
          </cell>
          <cell r="AU157">
            <v>0</v>
          </cell>
          <cell r="AV157" t="str">
            <v>GIRO DIRECTO DEL M.PS.  MES DE MARZO DE 2021. EVENTO</v>
          </cell>
          <cell r="AW157" t="str">
            <v>6575653</v>
          </cell>
          <cell r="AX157" t="str">
            <v>34569</v>
          </cell>
          <cell r="AY157" t="str">
            <v>0</v>
          </cell>
          <cell r="AZ157" t="str">
            <v>0</v>
          </cell>
        </row>
        <row r="158">
          <cell r="G158">
            <v>197360</v>
          </cell>
          <cell r="H158" t="str">
            <v>ADMINISTRADORA</v>
          </cell>
          <cell r="I158">
            <v>39</v>
          </cell>
          <cell r="J158" t="str">
            <v>SUBSIDIADO PLENO</v>
          </cell>
          <cell r="K158" t="str">
            <v>TI-1071430033</v>
          </cell>
          <cell r="L158" t="str">
            <v>P</v>
          </cell>
          <cell r="M158" t="str">
            <v>NINGUNO</v>
          </cell>
          <cell r="N158">
            <v>0</v>
          </cell>
          <cell r="O158">
            <v>13</v>
          </cell>
          <cell r="P158">
            <v>44016</v>
          </cell>
          <cell r="Q158">
            <v>44021</v>
          </cell>
          <cell r="R158">
            <v>44243</v>
          </cell>
          <cell r="S158">
            <v>783763</v>
          </cell>
          <cell r="T158">
            <v>0</v>
          </cell>
          <cell r="U158">
            <v>0</v>
          </cell>
          <cell r="V158">
            <v>783763</v>
          </cell>
          <cell r="W158">
            <v>783763</v>
          </cell>
          <cell r="X158">
            <v>0</v>
          </cell>
          <cell r="Y158">
            <v>0</v>
          </cell>
          <cell r="Z158" t="str">
            <v>NA</v>
          </cell>
          <cell r="AA158" t="str">
            <v>NA</v>
          </cell>
          <cell r="AB158">
            <v>0</v>
          </cell>
          <cell r="AC158">
            <v>0</v>
          </cell>
          <cell r="AD158">
            <v>0</v>
          </cell>
          <cell r="AE158">
            <v>44243</v>
          </cell>
          <cell r="AF158" t="str">
            <v>FACSS</v>
          </cell>
          <cell r="AG158" t="str">
            <v>IPSPU</v>
          </cell>
          <cell r="AH158" t="str">
            <v>Pagado</v>
          </cell>
          <cell r="AI158" t="str">
            <v>UMI0197360</v>
          </cell>
          <cell r="AJ158">
            <v>783763</v>
          </cell>
          <cell r="AK158">
            <v>783763</v>
          </cell>
          <cell r="AL158">
            <v>0</v>
          </cell>
          <cell r="AM158">
            <v>0</v>
          </cell>
          <cell r="AN158">
            <v>0</v>
          </cell>
          <cell r="AO158">
            <v>0</v>
          </cell>
          <cell r="AP158">
            <v>0</v>
          </cell>
          <cell r="AQ158">
            <v>0</v>
          </cell>
          <cell r="AR158">
            <v>0</v>
          </cell>
          <cell r="AS158">
            <v>783763</v>
          </cell>
          <cell r="AT158">
            <v>0</v>
          </cell>
          <cell r="AU158">
            <v>0</v>
          </cell>
          <cell r="AV158" t="str">
            <v>GIRO DIRECTO DEL M.PS.  MES DE MARZO DE 2021. EVENTO</v>
          </cell>
          <cell r="AW158" t="str">
            <v>6575657</v>
          </cell>
          <cell r="AX158" t="str">
            <v>34569</v>
          </cell>
          <cell r="AY158" t="str">
            <v>0</v>
          </cell>
          <cell r="AZ158" t="str">
            <v>0</v>
          </cell>
        </row>
        <row r="159">
          <cell r="G159">
            <v>2188262</v>
          </cell>
          <cell r="H159" t="str">
            <v>ADMINISTRADORA</v>
          </cell>
          <cell r="I159">
            <v>39</v>
          </cell>
          <cell r="J159" t="str">
            <v>SUBSIDIADO PLENO</v>
          </cell>
          <cell r="K159" t="str">
            <v>CC-32829503</v>
          </cell>
          <cell r="L159" t="str">
            <v>P</v>
          </cell>
          <cell r="M159" t="str">
            <v>NINGUNO</v>
          </cell>
          <cell r="N159">
            <v>0</v>
          </cell>
          <cell r="O159">
            <v>13</v>
          </cell>
          <cell r="P159">
            <v>43815</v>
          </cell>
          <cell r="Q159">
            <v>43815</v>
          </cell>
          <cell r="R159">
            <v>44243</v>
          </cell>
          <cell r="S159">
            <v>127800</v>
          </cell>
          <cell r="T159">
            <v>0</v>
          </cell>
          <cell r="U159">
            <v>0</v>
          </cell>
          <cell r="V159">
            <v>127800</v>
          </cell>
          <cell r="W159">
            <v>127800</v>
          </cell>
          <cell r="X159">
            <v>0</v>
          </cell>
          <cell r="Y159">
            <v>0</v>
          </cell>
          <cell r="Z159" t="str">
            <v>NA</v>
          </cell>
          <cell r="AA159" t="str">
            <v>NA</v>
          </cell>
          <cell r="AB159">
            <v>0</v>
          </cell>
          <cell r="AC159">
            <v>0</v>
          </cell>
          <cell r="AD159">
            <v>0</v>
          </cell>
          <cell r="AE159">
            <v>44243</v>
          </cell>
          <cell r="AF159" t="str">
            <v>FACSS</v>
          </cell>
          <cell r="AG159" t="str">
            <v>IPSPU</v>
          </cell>
          <cell r="AH159" t="str">
            <v>Pagado</v>
          </cell>
          <cell r="AI159" t="str">
            <v>AC002188262</v>
          </cell>
          <cell r="AJ159">
            <v>127800</v>
          </cell>
          <cell r="AK159">
            <v>127800</v>
          </cell>
          <cell r="AL159">
            <v>0</v>
          </cell>
          <cell r="AM159">
            <v>0</v>
          </cell>
          <cell r="AN159">
            <v>0</v>
          </cell>
          <cell r="AO159">
            <v>0</v>
          </cell>
          <cell r="AP159">
            <v>0</v>
          </cell>
          <cell r="AQ159">
            <v>0</v>
          </cell>
          <cell r="AR159">
            <v>0</v>
          </cell>
          <cell r="AS159">
            <v>127800</v>
          </cell>
          <cell r="AT159">
            <v>0</v>
          </cell>
          <cell r="AU159">
            <v>0</v>
          </cell>
          <cell r="AV159" t="str">
            <v>GIRO DIRECTO DEL M.PS.  MES DE MARZO DE 2021. EVENTO</v>
          </cell>
          <cell r="AW159" t="str">
            <v>6575655</v>
          </cell>
          <cell r="AX159" t="str">
            <v>34569</v>
          </cell>
          <cell r="AY159" t="str">
            <v>0</v>
          </cell>
          <cell r="AZ159" t="str">
            <v>0</v>
          </cell>
        </row>
        <row r="160">
          <cell r="G160">
            <v>193697</v>
          </cell>
          <cell r="H160" t="str">
            <v>ADMINISTRADORA</v>
          </cell>
          <cell r="I160">
            <v>39</v>
          </cell>
          <cell r="J160" t="str">
            <v>CONTRIBUTIVO MOVILIDAD</v>
          </cell>
          <cell r="K160" t="str">
            <v>RC-1084065119</v>
          </cell>
          <cell r="L160" t="str">
            <v>P</v>
          </cell>
          <cell r="M160" t="str">
            <v>NINGUNO</v>
          </cell>
          <cell r="N160">
            <v>0</v>
          </cell>
          <cell r="O160">
            <v>13</v>
          </cell>
          <cell r="P160">
            <v>43454</v>
          </cell>
          <cell r="Q160">
            <v>43853</v>
          </cell>
          <cell r="R160">
            <v>44243</v>
          </cell>
          <cell r="S160">
            <v>121678</v>
          </cell>
          <cell r="T160">
            <v>0</v>
          </cell>
          <cell r="U160">
            <v>0</v>
          </cell>
          <cell r="V160">
            <v>121678</v>
          </cell>
          <cell r="W160">
            <v>121678</v>
          </cell>
          <cell r="X160">
            <v>0</v>
          </cell>
          <cell r="Y160">
            <v>0</v>
          </cell>
          <cell r="Z160" t="str">
            <v>NA</v>
          </cell>
          <cell r="AA160" t="str">
            <v>NA</v>
          </cell>
          <cell r="AB160">
            <v>0</v>
          </cell>
          <cell r="AC160">
            <v>0</v>
          </cell>
          <cell r="AD160">
            <v>0</v>
          </cell>
          <cell r="AE160">
            <v>44243</v>
          </cell>
          <cell r="AF160" t="str">
            <v>FACCS</v>
          </cell>
          <cell r="AG160" t="str">
            <v>IPSBC</v>
          </cell>
          <cell r="AH160" t="str">
            <v>Pagado</v>
          </cell>
          <cell r="AI160" t="str">
            <v>UMI0193697</v>
          </cell>
          <cell r="AJ160">
            <v>121678</v>
          </cell>
          <cell r="AK160">
            <v>121678</v>
          </cell>
          <cell r="AL160">
            <v>0</v>
          </cell>
          <cell r="AM160">
            <v>0</v>
          </cell>
          <cell r="AN160">
            <v>0</v>
          </cell>
          <cell r="AO160">
            <v>0</v>
          </cell>
          <cell r="AP160">
            <v>0</v>
          </cell>
          <cell r="AQ160">
            <v>0</v>
          </cell>
          <cell r="AR160">
            <v>121678</v>
          </cell>
          <cell r="AS160">
            <v>0</v>
          </cell>
          <cell r="AT160">
            <v>0</v>
          </cell>
          <cell r="AU160">
            <v>0</v>
          </cell>
          <cell r="AV160" t="str">
            <v>NA</v>
          </cell>
          <cell r="AW160" t="str">
            <v>570123</v>
          </cell>
          <cell r="AX160" t="str">
            <v>0</v>
          </cell>
          <cell r="AY160" t="str">
            <v>0</v>
          </cell>
          <cell r="AZ160" t="str">
            <v>61656</v>
          </cell>
        </row>
        <row r="161">
          <cell r="G161">
            <v>2207384</v>
          </cell>
          <cell r="H161" t="str">
            <v>ADMINISTRADORA</v>
          </cell>
          <cell r="I161">
            <v>39</v>
          </cell>
          <cell r="J161" t="str">
            <v>SUBSIDIADO PLENO</v>
          </cell>
          <cell r="K161" t="str">
            <v>CC-32829503</v>
          </cell>
          <cell r="L161" t="str">
            <v>P</v>
          </cell>
          <cell r="M161" t="str">
            <v>NINGUNO</v>
          </cell>
          <cell r="N161">
            <v>0</v>
          </cell>
          <cell r="O161">
            <v>13</v>
          </cell>
          <cell r="P161">
            <v>43893</v>
          </cell>
          <cell r="Q161">
            <v>43893</v>
          </cell>
          <cell r="R161">
            <v>44243</v>
          </cell>
          <cell r="S161">
            <v>155600</v>
          </cell>
          <cell r="T161">
            <v>0</v>
          </cell>
          <cell r="U161">
            <v>0</v>
          </cell>
          <cell r="V161">
            <v>155600</v>
          </cell>
          <cell r="W161">
            <v>155600</v>
          </cell>
          <cell r="X161">
            <v>0</v>
          </cell>
          <cell r="Y161">
            <v>0</v>
          </cell>
          <cell r="Z161" t="str">
            <v>NA</v>
          </cell>
          <cell r="AA161" t="str">
            <v>NA</v>
          </cell>
          <cell r="AB161">
            <v>0</v>
          </cell>
          <cell r="AC161">
            <v>0</v>
          </cell>
          <cell r="AD161">
            <v>0</v>
          </cell>
          <cell r="AE161">
            <v>44243</v>
          </cell>
          <cell r="AF161" t="str">
            <v>FACSS</v>
          </cell>
          <cell r="AG161" t="str">
            <v>IPSPU</v>
          </cell>
          <cell r="AH161" t="str">
            <v>Pagado</v>
          </cell>
          <cell r="AI161" t="str">
            <v>AC002207384</v>
          </cell>
          <cell r="AJ161">
            <v>155600</v>
          </cell>
          <cell r="AK161">
            <v>155600</v>
          </cell>
          <cell r="AL161">
            <v>0</v>
          </cell>
          <cell r="AM161">
            <v>0</v>
          </cell>
          <cell r="AN161">
            <v>0</v>
          </cell>
          <cell r="AO161">
            <v>0</v>
          </cell>
          <cell r="AP161">
            <v>0</v>
          </cell>
          <cell r="AQ161">
            <v>0</v>
          </cell>
          <cell r="AR161">
            <v>0</v>
          </cell>
          <cell r="AS161">
            <v>155600</v>
          </cell>
          <cell r="AT161">
            <v>0</v>
          </cell>
          <cell r="AU161">
            <v>0</v>
          </cell>
          <cell r="AV161" t="str">
            <v>GIRO DIRECTO DEL M.PS.  MES DE MARZO DE 2021. EVENTO</v>
          </cell>
          <cell r="AW161" t="str">
            <v>6575656</v>
          </cell>
          <cell r="AX161" t="str">
            <v>34569</v>
          </cell>
          <cell r="AY161" t="str">
            <v>0</v>
          </cell>
          <cell r="AZ161" t="str">
            <v>0</v>
          </cell>
        </row>
        <row r="162">
          <cell r="G162">
            <v>2209752</v>
          </cell>
          <cell r="H162" t="str">
            <v>ADMINISTRADORA</v>
          </cell>
          <cell r="I162">
            <v>39</v>
          </cell>
          <cell r="J162" t="str">
            <v>SUBSIDIADO PLENO</v>
          </cell>
          <cell r="K162" t="str">
            <v>CC-32829503</v>
          </cell>
          <cell r="L162" t="str">
            <v>P</v>
          </cell>
          <cell r="M162" t="str">
            <v>NINGUNO</v>
          </cell>
          <cell r="N162">
            <v>0</v>
          </cell>
          <cell r="O162">
            <v>13</v>
          </cell>
          <cell r="P162">
            <v>43893</v>
          </cell>
          <cell r="Q162">
            <v>43902</v>
          </cell>
          <cell r="R162">
            <v>44243</v>
          </cell>
          <cell r="S162">
            <v>50700</v>
          </cell>
          <cell r="T162">
            <v>0</v>
          </cell>
          <cell r="U162">
            <v>0</v>
          </cell>
          <cell r="V162">
            <v>50700</v>
          </cell>
          <cell r="W162">
            <v>50700</v>
          </cell>
          <cell r="X162">
            <v>0</v>
          </cell>
          <cell r="Y162">
            <v>0</v>
          </cell>
          <cell r="Z162" t="str">
            <v>NA</v>
          </cell>
          <cell r="AA162" t="str">
            <v>NA</v>
          </cell>
          <cell r="AB162">
            <v>0</v>
          </cell>
          <cell r="AC162">
            <v>0</v>
          </cell>
          <cell r="AD162">
            <v>0</v>
          </cell>
          <cell r="AE162">
            <v>44243</v>
          </cell>
          <cell r="AF162" t="str">
            <v>FACSS</v>
          </cell>
          <cell r="AG162" t="str">
            <v>IPSPU</v>
          </cell>
          <cell r="AH162" t="str">
            <v>Pagado</v>
          </cell>
          <cell r="AI162" t="str">
            <v>AC002209752</v>
          </cell>
          <cell r="AJ162">
            <v>50700</v>
          </cell>
          <cell r="AK162">
            <v>50700</v>
          </cell>
          <cell r="AL162">
            <v>0</v>
          </cell>
          <cell r="AM162">
            <v>0</v>
          </cell>
          <cell r="AN162">
            <v>0</v>
          </cell>
          <cell r="AO162">
            <v>0</v>
          </cell>
          <cell r="AP162">
            <v>0</v>
          </cell>
          <cell r="AQ162">
            <v>0</v>
          </cell>
          <cell r="AR162">
            <v>0</v>
          </cell>
          <cell r="AS162">
            <v>50700</v>
          </cell>
          <cell r="AT162">
            <v>0</v>
          </cell>
          <cell r="AU162">
            <v>0</v>
          </cell>
          <cell r="AV162" t="str">
            <v>GIRO DIRECTO DEL M.PS.  MES DE MARZO DE 2021. EVENTO</v>
          </cell>
          <cell r="AW162" t="str">
            <v>6575654</v>
          </cell>
          <cell r="AX162" t="str">
            <v>34569</v>
          </cell>
          <cell r="AY162" t="str">
            <v>0</v>
          </cell>
          <cell r="AZ162" t="str">
            <v>0</v>
          </cell>
        </row>
        <row r="163">
          <cell r="G163">
            <v>15227</v>
          </cell>
          <cell r="H163" t="str">
            <v>ADMINISTRADORA</v>
          </cell>
          <cell r="I163">
            <v>39</v>
          </cell>
          <cell r="J163" t="str">
            <v>SUBSIDIADO PLENO</v>
          </cell>
          <cell r="K163" t="str">
            <v>CC-1104432298</v>
          </cell>
          <cell r="L163" t="str">
            <v>P</v>
          </cell>
          <cell r="M163" t="str">
            <v>NINGUNO</v>
          </cell>
          <cell r="N163">
            <v>0</v>
          </cell>
          <cell r="O163">
            <v>13</v>
          </cell>
          <cell r="P163">
            <v>44166</v>
          </cell>
          <cell r="Q163">
            <v>44168</v>
          </cell>
          <cell r="R163">
            <v>44256</v>
          </cell>
          <cell r="S163">
            <v>120200</v>
          </cell>
          <cell r="T163">
            <v>0</v>
          </cell>
          <cell r="U163">
            <v>0</v>
          </cell>
          <cell r="V163">
            <v>120200</v>
          </cell>
          <cell r="W163">
            <v>120200</v>
          </cell>
          <cell r="X163">
            <v>0</v>
          </cell>
          <cell r="Y163">
            <v>0</v>
          </cell>
          <cell r="Z163" t="str">
            <v>NA</v>
          </cell>
          <cell r="AA163" t="str">
            <v>NA</v>
          </cell>
          <cell r="AB163">
            <v>0</v>
          </cell>
          <cell r="AC163">
            <v>0</v>
          </cell>
          <cell r="AD163">
            <v>0</v>
          </cell>
          <cell r="AE163">
            <v>44281</v>
          </cell>
          <cell r="AF163" t="str">
            <v>FACSS</v>
          </cell>
          <cell r="AG163" t="str">
            <v>IPSPU</v>
          </cell>
          <cell r="AH163" t="str">
            <v>Pagado</v>
          </cell>
          <cell r="AI163" t="str">
            <v>SL15227</v>
          </cell>
          <cell r="AJ163">
            <v>120200</v>
          </cell>
          <cell r="AK163">
            <v>120200</v>
          </cell>
          <cell r="AL163">
            <v>0</v>
          </cell>
          <cell r="AM163">
            <v>0</v>
          </cell>
          <cell r="AN163">
            <v>0</v>
          </cell>
          <cell r="AO163">
            <v>0</v>
          </cell>
          <cell r="AP163">
            <v>0</v>
          </cell>
          <cell r="AQ163">
            <v>0</v>
          </cell>
          <cell r="AR163">
            <v>120200</v>
          </cell>
          <cell r="AS163">
            <v>0</v>
          </cell>
          <cell r="AT163">
            <v>0</v>
          </cell>
          <cell r="AU163">
            <v>0</v>
          </cell>
          <cell r="AV163" t="str">
            <v>CRUCE</v>
          </cell>
          <cell r="AW163" t="str">
            <v>6884872</v>
          </cell>
          <cell r="AX163" t="str">
            <v>0</v>
          </cell>
          <cell r="AY163" t="str">
            <v>0</v>
          </cell>
          <cell r="AZ163" t="str">
            <v>9443</v>
          </cell>
        </row>
        <row r="164">
          <cell r="G164">
            <v>22485</v>
          </cell>
          <cell r="H164" t="str">
            <v>ADMINISTRADORA</v>
          </cell>
          <cell r="I164">
            <v>39</v>
          </cell>
          <cell r="J164" t="str">
            <v>CONTRIBUTIVO MOVILIDAD</v>
          </cell>
          <cell r="K164" t="str">
            <v>CC-1192763726</v>
          </cell>
          <cell r="L164" t="str">
            <v>P</v>
          </cell>
          <cell r="M164" t="str">
            <v>NINGUNO</v>
          </cell>
          <cell r="N164">
            <v>0</v>
          </cell>
          <cell r="O164">
            <v>13</v>
          </cell>
          <cell r="P164">
            <v>44166</v>
          </cell>
          <cell r="Q164">
            <v>44196</v>
          </cell>
          <cell r="R164">
            <v>44256</v>
          </cell>
          <cell r="S164">
            <v>381068</v>
          </cell>
          <cell r="T164">
            <v>0</v>
          </cell>
          <cell r="U164">
            <v>0</v>
          </cell>
          <cell r="V164">
            <v>381068</v>
          </cell>
          <cell r="W164">
            <v>381068</v>
          </cell>
          <cell r="X164">
            <v>0</v>
          </cell>
          <cell r="Y164">
            <v>0</v>
          </cell>
          <cell r="Z164" t="str">
            <v>NA</v>
          </cell>
          <cell r="AA164" t="str">
            <v>NA</v>
          </cell>
          <cell r="AB164">
            <v>0</v>
          </cell>
          <cell r="AC164">
            <v>0</v>
          </cell>
          <cell r="AD164">
            <v>0</v>
          </cell>
          <cell r="AE164">
            <v>44281</v>
          </cell>
          <cell r="AF164" t="str">
            <v>FACCS</v>
          </cell>
          <cell r="AG164" t="str">
            <v>IPSBC</v>
          </cell>
          <cell r="AH164" t="str">
            <v>Pagado</v>
          </cell>
          <cell r="AI164" t="str">
            <v>SL22485</v>
          </cell>
          <cell r="AJ164">
            <v>381068</v>
          </cell>
          <cell r="AK164">
            <v>381068</v>
          </cell>
          <cell r="AL164">
            <v>0</v>
          </cell>
          <cell r="AM164">
            <v>0</v>
          </cell>
          <cell r="AN164">
            <v>0</v>
          </cell>
          <cell r="AO164">
            <v>0</v>
          </cell>
          <cell r="AP164">
            <v>0</v>
          </cell>
          <cell r="AQ164">
            <v>0</v>
          </cell>
          <cell r="AR164">
            <v>381068</v>
          </cell>
          <cell r="AS164">
            <v>0</v>
          </cell>
          <cell r="AT164">
            <v>0</v>
          </cell>
          <cell r="AU164">
            <v>0</v>
          </cell>
          <cell r="AV164" t="str">
            <v>NA</v>
          </cell>
          <cell r="AW164" t="str">
            <v>607609</v>
          </cell>
          <cell r="AX164" t="str">
            <v>0</v>
          </cell>
          <cell r="AY164" t="str">
            <v>0</v>
          </cell>
          <cell r="AZ164" t="str">
            <v>64417</v>
          </cell>
        </row>
        <row r="165">
          <cell r="G165">
            <v>11656</v>
          </cell>
          <cell r="H165" t="str">
            <v>ADMINISTRADORA</v>
          </cell>
          <cell r="I165">
            <v>39</v>
          </cell>
          <cell r="J165" t="str">
            <v>SUBSIDIADO PLENO</v>
          </cell>
          <cell r="K165" t="str">
            <v>CC-1104432298</v>
          </cell>
          <cell r="L165" t="str">
            <v>P</v>
          </cell>
          <cell r="M165" t="str">
            <v>NINGUNO</v>
          </cell>
          <cell r="N165">
            <v>0</v>
          </cell>
          <cell r="O165">
            <v>13</v>
          </cell>
          <cell r="P165">
            <v>44148</v>
          </cell>
          <cell r="Q165">
            <v>44152</v>
          </cell>
          <cell r="R165">
            <v>44256</v>
          </cell>
          <cell r="S165">
            <v>407097</v>
          </cell>
          <cell r="T165">
            <v>0</v>
          </cell>
          <cell r="U165">
            <v>0</v>
          </cell>
          <cell r="V165">
            <v>407097</v>
          </cell>
          <cell r="W165">
            <v>407097</v>
          </cell>
          <cell r="X165">
            <v>0</v>
          </cell>
          <cell r="Y165">
            <v>0</v>
          </cell>
          <cell r="Z165" t="str">
            <v>NA</v>
          </cell>
          <cell r="AA165" t="str">
            <v>NA</v>
          </cell>
          <cell r="AB165">
            <v>0</v>
          </cell>
          <cell r="AC165">
            <v>0</v>
          </cell>
          <cell r="AD165">
            <v>0</v>
          </cell>
          <cell r="AE165">
            <v>44257</v>
          </cell>
          <cell r="AF165" t="str">
            <v>FACSS</v>
          </cell>
          <cell r="AG165" t="str">
            <v>IPSPU</v>
          </cell>
          <cell r="AH165" t="str">
            <v>Pagado</v>
          </cell>
          <cell r="AI165" t="str">
            <v>SL11656</v>
          </cell>
          <cell r="AJ165">
            <v>407097</v>
          </cell>
          <cell r="AK165">
            <v>407097</v>
          </cell>
          <cell r="AL165">
            <v>0</v>
          </cell>
          <cell r="AM165">
            <v>0</v>
          </cell>
          <cell r="AN165">
            <v>0</v>
          </cell>
          <cell r="AO165">
            <v>0</v>
          </cell>
          <cell r="AP165">
            <v>0</v>
          </cell>
          <cell r="AQ165">
            <v>0</v>
          </cell>
          <cell r="AR165">
            <v>407097</v>
          </cell>
          <cell r="AS165">
            <v>0</v>
          </cell>
          <cell r="AT165">
            <v>0</v>
          </cell>
          <cell r="AU165">
            <v>0</v>
          </cell>
          <cell r="AV165" t="str">
            <v>CRUCE</v>
          </cell>
          <cell r="AW165" t="str">
            <v>6881868</v>
          </cell>
          <cell r="AX165" t="str">
            <v>0</v>
          </cell>
          <cell r="AY165" t="str">
            <v>0</v>
          </cell>
          <cell r="AZ165" t="str">
            <v>9443</v>
          </cell>
        </row>
        <row r="166">
          <cell r="G166">
            <v>3703</v>
          </cell>
          <cell r="H166" t="str">
            <v>ADMINISTRADORA</v>
          </cell>
          <cell r="I166">
            <v>39</v>
          </cell>
          <cell r="J166" t="str">
            <v>CONTRIBUTIVO PLENO</v>
          </cell>
          <cell r="K166" t="str">
            <v>CC-10294013</v>
          </cell>
          <cell r="L166" t="str">
            <v>P</v>
          </cell>
          <cell r="M166" t="str">
            <v>NINGUNO</v>
          </cell>
          <cell r="N166">
            <v>0</v>
          </cell>
          <cell r="O166">
            <v>13</v>
          </cell>
          <cell r="P166">
            <v>44105</v>
          </cell>
          <cell r="Q166">
            <v>44110</v>
          </cell>
          <cell r="R166">
            <v>44256</v>
          </cell>
          <cell r="S166">
            <v>457981</v>
          </cell>
          <cell r="T166">
            <v>0</v>
          </cell>
          <cell r="U166">
            <v>0</v>
          </cell>
          <cell r="V166">
            <v>457981</v>
          </cell>
          <cell r="W166">
            <v>457981</v>
          </cell>
          <cell r="X166">
            <v>0</v>
          </cell>
          <cell r="Y166">
            <v>0</v>
          </cell>
          <cell r="Z166" t="str">
            <v>NA</v>
          </cell>
          <cell r="AA166" t="str">
            <v>NA</v>
          </cell>
          <cell r="AB166">
            <v>0</v>
          </cell>
          <cell r="AC166">
            <v>0</v>
          </cell>
          <cell r="AD166">
            <v>0</v>
          </cell>
          <cell r="AE166">
            <v>44256</v>
          </cell>
          <cell r="AF166" t="str">
            <v>FACCS</v>
          </cell>
          <cell r="AG166" t="str">
            <v>IPSBC</v>
          </cell>
          <cell r="AH166" t="str">
            <v>Pagado</v>
          </cell>
          <cell r="AI166" t="str">
            <v>SL3703</v>
          </cell>
          <cell r="AJ166">
            <v>457981</v>
          </cell>
          <cell r="AK166">
            <v>457981</v>
          </cell>
          <cell r="AL166">
            <v>0</v>
          </cell>
          <cell r="AM166">
            <v>0</v>
          </cell>
          <cell r="AN166">
            <v>0</v>
          </cell>
          <cell r="AO166">
            <v>0</v>
          </cell>
          <cell r="AP166">
            <v>0</v>
          </cell>
          <cell r="AQ166">
            <v>0</v>
          </cell>
          <cell r="AR166">
            <v>457981</v>
          </cell>
          <cell r="AS166">
            <v>0</v>
          </cell>
          <cell r="AT166">
            <v>0</v>
          </cell>
          <cell r="AU166">
            <v>0</v>
          </cell>
          <cell r="AV166" t="str">
            <v>NA</v>
          </cell>
          <cell r="AW166" t="str">
            <v>607941</v>
          </cell>
          <cell r="AX166" t="str">
            <v>0</v>
          </cell>
          <cell r="AY166" t="str">
            <v>0</v>
          </cell>
          <cell r="AZ166" t="str">
            <v>5600</v>
          </cell>
        </row>
        <row r="167">
          <cell r="G167">
            <v>4757</v>
          </cell>
          <cell r="H167" t="str">
            <v>ADMINISTRADORA</v>
          </cell>
          <cell r="I167">
            <v>39</v>
          </cell>
          <cell r="J167" t="str">
            <v>CONTRIBUTIVO MOVILIDAD</v>
          </cell>
          <cell r="K167" t="str">
            <v>CC-1002440950</v>
          </cell>
          <cell r="L167" t="str">
            <v>P</v>
          </cell>
          <cell r="M167" t="str">
            <v>NINGUNO</v>
          </cell>
          <cell r="N167">
            <v>0</v>
          </cell>
          <cell r="O167">
            <v>13</v>
          </cell>
          <cell r="P167">
            <v>44105</v>
          </cell>
          <cell r="Q167">
            <v>44115</v>
          </cell>
          <cell r="R167">
            <v>44256</v>
          </cell>
          <cell r="S167">
            <v>57700</v>
          </cell>
          <cell r="T167">
            <v>0</v>
          </cell>
          <cell r="U167">
            <v>0</v>
          </cell>
          <cell r="V167">
            <v>57700</v>
          </cell>
          <cell r="W167">
            <v>57700</v>
          </cell>
          <cell r="X167">
            <v>0</v>
          </cell>
          <cell r="Y167">
            <v>0</v>
          </cell>
          <cell r="Z167" t="str">
            <v>NA</v>
          </cell>
          <cell r="AA167" t="str">
            <v>NA</v>
          </cell>
          <cell r="AB167">
            <v>0</v>
          </cell>
          <cell r="AC167">
            <v>0</v>
          </cell>
          <cell r="AD167">
            <v>0</v>
          </cell>
          <cell r="AE167">
            <v>44256</v>
          </cell>
          <cell r="AF167" t="str">
            <v>FACCS</v>
          </cell>
          <cell r="AG167" t="str">
            <v>IPSBC</v>
          </cell>
          <cell r="AH167" t="str">
            <v>Pagado</v>
          </cell>
          <cell r="AI167" t="str">
            <v>SL4757</v>
          </cell>
          <cell r="AJ167">
            <v>57700</v>
          </cell>
          <cell r="AK167">
            <v>57700</v>
          </cell>
          <cell r="AL167">
            <v>0</v>
          </cell>
          <cell r="AM167">
            <v>0</v>
          </cell>
          <cell r="AN167">
            <v>0</v>
          </cell>
          <cell r="AO167">
            <v>0</v>
          </cell>
          <cell r="AP167">
            <v>0</v>
          </cell>
          <cell r="AQ167">
            <v>0</v>
          </cell>
          <cell r="AR167">
            <v>57700</v>
          </cell>
          <cell r="AS167">
            <v>0</v>
          </cell>
          <cell r="AT167">
            <v>0</v>
          </cell>
          <cell r="AU167">
            <v>0</v>
          </cell>
          <cell r="AV167" t="str">
            <v>NA</v>
          </cell>
          <cell r="AW167" t="str">
            <v>607942</v>
          </cell>
          <cell r="AX167" t="str">
            <v>0</v>
          </cell>
          <cell r="AY167" t="str">
            <v>0</v>
          </cell>
          <cell r="AZ167" t="str">
            <v>64417</v>
          </cell>
        </row>
        <row r="168">
          <cell r="G168">
            <v>7014</v>
          </cell>
          <cell r="H168" t="str">
            <v>ADMINISTRADORA</v>
          </cell>
          <cell r="I168">
            <v>39</v>
          </cell>
          <cell r="J168" t="str">
            <v>SUBSIDIADO PLENO</v>
          </cell>
          <cell r="K168" t="str">
            <v>CC-50929605</v>
          </cell>
          <cell r="L168" t="str">
            <v>P</v>
          </cell>
          <cell r="M168" t="str">
            <v>NINGUNO</v>
          </cell>
          <cell r="N168">
            <v>0</v>
          </cell>
          <cell r="O168">
            <v>13</v>
          </cell>
          <cell r="P168">
            <v>44105</v>
          </cell>
          <cell r="Q168">
            <v>44126</v>
          </cell>
          <cell r="R168">
            <v>44256</v>
          </cell>
          <cell r="S168">
            <v>265194</v>
          </cell>
          <cell r="T168">
            <v>0</v>
          </cell>
          <cell r="U168">
            <v>0</v>
          </cell>
          <cell r="V168">
            <v>265194</v>
          </cell>
          <cell r="W168">
            <v>265194</v>
          </cell>
          <cell r="X168">
            <v>0</v>
          </cell>
          <cell r="Y168">
            <v>0</v>
          </cell>
          <cell r="Z168" t="str">
            <v>NA</v>
          </cell>
          <cell r="AA168" t="str">
            <v>NA</v>
          </cell>
          <cell r="AB168">
            <v>0</v>
          </cell>
          <cell r="AC168">
            <v>0</v>
          </cell>
          <cell r="AD168">
            <v>0</v>
          </cell>
          <cell r="AE168">
            <v>44256</v>
          </cell>
          <cell r="AF168" t="str">
            <v>FACSS</v>
          </cell>
          <cell r="AG168" t="str">
            <v>IPSPU</v>
          </cell>
          <cell r="AH168" t="str">
            <v>Pagado</v>
          </cell>
          <cell r="AI168" t="str">
            <v>SL7014</v>
          </cell>
          <cell r="AJ168">
            <v>265194</v>
          </cell>
          <cell r="AK168">
            <v>265194</v>
          </cell>
          <cell r="AL168">
            <v>0</v>
          </cell>
          <cell r="AM168">
            <v>0</v>
          </cell>
          <cell r="AN168">
            <v>0</v>
          </cell>
          <cell r="AO168">
            <v>0</v>
          </cell>
          <cell r="AP168">
            <v>0</v>
          </cell>
          <cell r="AQ168">
            <v>0</v>
          </cell>
          <cell r="AR168">
            <v>265194</v>
          </cell>
          <cell r="AS168">
            <v>0</v>
          </cell>
          <cell r="AT168">
            <v>0</v>
          </cell>
          <cell r="AU168">
            <v>0</v>
          </cell>
          <cell r="AV168" t="str">
            <v>CRUCE</v>
          </cell>
          <cell r="AW168" t="str">
            <v>6888702</v>
          </cell>
          <cell r="AX168" t="str">
            <v>0</v>
          </cell>
          <cell r="AY168" t="str">
            <v>0</v>
          </cell>
          <cell r="AZ168" t="str">
            <v>9443</v>
          </cell>
        </row>
        <row r="169">
          <cell r="G169">
            <v>31009</v>
          </cell>
          <cell r="H169" t="str">
            <v>ADMINISTRADORA</v>
          </cell>
          <cell r="I169">
            <v>39</v>
          </cell>
          <cell r="J169" t="str">
            <v>SUBSIDIADO PLENO</v>
          </cell>
          <cell r="K169" t="str">
            <v>CC-1103220657</v>
          </cell>
          <cell r="L169" t="str">
            <v>P</v>
          </cell>
          <cell r="M169" t="str">
            <v>NINGUNO</v>
          </cell>
          <cell r="N169">
            <v>0</v>
          </cell>
          <cell r="O169">
            <v>13</v>
          </cell>
          <cell r="P169">
            <v>44243</v>
          </cell>
          <cell r="Q169">
            <v>44245</v>
          </cell>
          <cell r="R169">
            <v>44406</v>
          </cell>
          <cell r="S169">
            <v>354728</v>
          </cell>
          <cell r="T169">
            <v>0</v>
          </cell>
          <cell r="U169">
            <v>0</v>
          </cell>
          <cell r="V169">
            <v>354728</v>
          </cell>
          <cell r="W169">
            <v>354728</v>
          </cell>
          <cell r="X169">
            <v>0</v>
          </cell>
          <cell r="Y169">
            <v>0</v>
          </cell>
          <cell r="Z169" t="str">
            <v>NA</v>
          </cell>
          <cell r="AA169" t="str">
            <v>NA</v>
          </cell>
          <cell r="AB169">
            <v>0</v>
          </cell>
          <cell r="AC169">
            <v>0</v>
          </cell>
          <cell r="AD169">
            <v>0</v>
          </cell>
          <cell r="AE169">
            <v>44426</v>
          </cell>
          <cell r="AF169" t="str">
            <v>FACSS</v>
          </cell>
          <cell r="AG169" t="str">
            <v>IPSPU</v>
          </cell>
          <cell r="AH169" t="str">
            <v>Pagado</v>
          </cell>
          <cell r="AI169" t="str">
            <v>SL31009</v>
          </cell>
          <cell r="AJ169">
            <v>354728</v>
          </cell>
          <cell r="AK169">
            <v>354728</v>
          </cell>
          <cell r="AL169">
            <v>0</v>
          </cell>
          <cell r="AM169">
            <v>0</v>
          </cell>
          <cell r="AN169">
            <v>0</v>
          </cell>
          <cell r="AO169">
            <v>0</v>
          </cell>
          <cell r="AP169">
            <v>0</v>
          </cell>
          <cell r="AQ169">
            <v>0</v>
          </cell>
          <cell r="AR169">
            <v>354728</v>
          </cell>
          <cell r="AS169">
            <v>0</v>
          </cell>
          <cell r="AT169">
            <v>0</v>
          </cell>
          <cell r="AU169">
            <v>0</v>
          </cell>
          <cell r="AV169" t="str">
            <v>CRUCE</v>
          </cell>
          <cell r="AW169" t="str">
            <v>7953281</v>
          </cell>
          <cell r="AX169" t="str">
            <v>0</v>
          </cell>
          <cell r="AY169" t="str">
            <v>0</v>
          </cell>
          <cell r="AZ169" t="str">
            <v>12473</v>
          </cell>
        </row>
        <row r="170">
          <cell r="G170">
            <v>32845</v>
          </cell>
          <cell r="H170" t="str">
            <v>ADMINISTRADORA</v>
          </cell>
          <cell r="I170">
            <v>39</v>
          </cell>
          <cell r="J170" t="str">
            <v>SUBSIDIADO PLENO</v>
          </cell>
          <cell r="K170" t="str">
            <v>CC-1103220657</v>
          </cell>
          <cell r="L170" t="str">
            <v>P</v>
          </cell>
          <cell r="M170" t="str">
            <v>NINGUNO</v>
          </cell>
          <cell r="N170">
            <v>0</v>
          </cell>
          <cell r="O170">
            <v>13</v>
          </cell>
          <cell r="P170">
            <v>44243</v>
          </cell>
          <cell r="Q170">
            <v>44252</v>
          </cell>
          <cell r="R170">
            <v>44287</v>
          </cell>
          <cell r="S170">
            <v>209900</v>
          </cell>
          <cell r="T170">
            <v>0</v>
          </cell>
          <cell r="U170">
            <v>0</v>
          </cell>
          <cell r="V170">
            <v>209900</v>
          </cell>
          <cell r="W170">
            <v>209900</v>
          </cell>
          <cell r="X170">
            <v>0</v>
          </cell>
          <cell r="Y170">
            <v>0</v>
          </cell>
          <cell r="Z170" t="str">
            <v>NA</v>
          </cell>
          <cell r="AA170" t="str">
            <v>NA</v>
          </cell>
          <cell r="AB170">
            <v>0</v>
          </cell>
          <cell r="AC170">
            <v>0</v>
          </cell>
          <cell r="AD170">
            <v>0</v>
          </cell>
          <cell r="AE170">
            <v>44287</v>
          </cell>
          <cell r="AF170" t="str">
            <v>FACSS</v>
          </cell>
          <cell r="AG170" t="str">
            <v>IPSPU</v>
          </cell>
          <cell r="AH170" t="str">
            <v>Pagado</v>
          </cell>
          <cell r="AI170" t="str">
            <v>SL32845</v>
          </cell>
          <cell r="AJ170">
            <v>209900</v>
          </cell>
          <cell r="AK170">
            <v>209900</v>
          </cell>
          <cell r="AL170">
            <v>0</v>
          </cell>
          <cell r="AM170">
            <v>0</v>
          </cell>
          <cell r="AN170">
            <v>0</v>
          </cell>
          <cell r="AO170">
            <v>0</v>
          </cell>
          <cell r="AP170">
            <v>0</v>
          </cell>
          <cell r="AQ170">
            <v>0</v>
          </cell>
          <cell r="AR170">
            <v>209900</v>
          </cell>
          <cell r="AS170">
            <v>0</v>
          </cell>
          <cell r="AT170">
            <v>0</v>
          </cell>
          <cell r="AU170">
            <v>0</v>
          </cell>
          <cell r="AV170" t="str">
            <v>CRUCE</v>
          </cell>
          <cell r="AW170" t="str">
            <v>6904958</v>
          </cell>
          <cell r="AX170" t="str">
            <v>0</v>
          </cell>
          <cell r="AY170" t="str">
            <v>0</v>
          </cell>
          <cell r="AZ170" t="str">
            <v>9443</v>
          </cell>
        </row>
        <row r="171">
          <cell r="G171">
            <v>39871</v>
          </cell>
          <cell r="H171" t="str">
            <v>ADMINISTRADORA</v>
          </cell>
          <cell r="I171">
            <v>39</v>
          </cell>
          <cell r="J171" t="str">
            <v>SUBSIDIADO PLENO</v>
          </cell>
          <cell r="K171" t="str">
            <v>CC-1103220657</v>
          </cell>
          <cell r="L171" t="str">
            <v>P</v>
          </cell>
          <cell r="M171" t="str">
            <v>NINGUNO</v>
          </cell>
          <cell r="N171">
            <v>0</v>
          </cell>
          <cell r="O171">
            <v>15</v>
          </cell>
          <cell r="P171">
            <v>44261</v>
          </cell>
          <cell r="Q171">
            <v>44285</v>
          </cell>
          <cell r="R171">
            <v>44322</v>
          </cell>
          <cell r="S171">
            <v>64000</v>
          </cell>
          <cell r="T171">
            <v>0</v>
          </cell>
          <cell r="U171">
            <v>0</v>
          </cell>
          <cell r="V171">
            <v>64000</v>
          </cell>
          <cell r="W171">
            <v>64000</v>
          </cell>
          <cell r="X171">
            <v>0</v>
          </cell>
          <cell r="Y171">
            <v>0</v>
          </cell>
          <cell r="Z171" t="str">
            <v>NA</v>
          </cell>
          <cell r="AA171" t="str">
            <v>NA</v>
          </cell>
          <cell r="AB171">
            <v>0</v>
          </cell>
          <cell r="AC171">
            <v>0</v>
          </cell>
          <cell r="AD171">
            <v>0</v>
          </cell>
          <cell r="AE171">
            <v>44322</v>
          </cell>
          <cell r="AF171" t="str">
            <v>FACSS</v>
          </cell>
          <cell r="AG171" t="str">
            <v>IPSPU</v>
          </cell>
          <cell r="AH171" t="str">
            <v>Pagado</v>
          </cell>
          <cell r="AI171" t="str">
            <v>SL39871</v>
          </cell>
          <cell r="AJ171">
            <v>64000</v>
          </cell>
          <cell r="AK171">
            <v>64000</v>
          </cell>
          <cell r="AL171">
            <v>0</v>
          </cell>
          <cell r="AM171">
            <v>0</v>
          </cell>
          <cell r="AN171">
            <v>0</v>
          </cell>
          <cell r="AO171">
            <v>0</v>
          </cell>
          <cell r="AP171">
            <v>0</v>
          </cell>
          <cell r="AQ171">
            <v>0</v>
          </cell>
          <cell r="AR171">
            <v>64000</v>
          </cell>
          <cell r="AS171">
            <v>0</v>
          </cell>
          <cell r="AT171">
            <v>0</v>
          </cell>
          <cell r="AU171">
            <v>0</v>
          </cell>
          <cell r="AV171" t="str">
            <v>CRUCE</v>
          </cell>
          <cell r="AW171" t="str">
            <v>7127379</v>
          </cell>
          <cell r="AX171" t="str">
            <v>0</v>
          </cell>
          <cell r="AY171" t="str">
            <v>0</v>
          </cell>
          <cell r="AZ171" t="str">
            <v>9951</v>
          </cell>
        </row>
        <row r="172">
          <cell r="G172">
            <v>35587</v>
          </cell>
          <cell r="H172" t="str">
            <v>ADMINISTRADORA</v>
          </cell>
          <cell r="I172">
            <v>39</v>
          </cell>
          <cell r="J172" t="str">
            <v>CONTRIBUTIVO PLENO</v>
          </cell>
          <cell r="K172" t="str">
            <v>CC-1221971645</v>
          </cell>
          <cell r="L172" t="str">
            <v>P</v>
          </cell>
          <cell r="M172" t="str">
            <v>NINGUNO</v>
          </cell>
          <cell r="N172">
            <v>0</v>
          </cell>
          <cell r="O172">
            <v>13</v>
          </cell>
          <cell r="P172">
            <v>44261</v>
          </cell>
          <cell r="Q172">
            <v>44264</v>
          </cell>
          <cell r="R172">
            <v>44322</v>
          </cell>
          <cell r="S172">
            <v>103603</v>
          </cell>
          <cell r="T172">
            <v>0</v>
          </cell>
          <cell r="U172">
            <v>0</v>
          </cell>
          <cell r="V172">
            <v>103603</v>
          </cell>
          <cell r="W172">
            <v>103603</v>
          </cell>
          <cell r="X172">
            <v>0</v>
          </cell>
          <cell r="Y172">
            <v>0</v>
          </cell>
          <cell r="Z172" t="str">
            <v>NA</v>
          </cell>
          <cell r="AA172" t="str">
            <v>NA</v>
          </cell>
          <cell r="AB172">
            <v>0</v>
          </cell>
          <cell r="AC172">
            <v>0</v>
          </cell>
          <cell r="AD172">
            <v>0</v>
          </cell>
          <cell r="AE172">
            <v>44322</v>
          </cell>
          <cell r="AF172" t="str">
            <v>FACCS</v>
          </cell>
          <cell r="AG172" t="str">
            <v>IPSBC</v>
          </cell>
          <cell r="AH172" t="str">
            <v>Pagado</v>
          </cell>
          <cell r="AI172" t="str">
            <v>SL35587</v>
          </cell>
          <cell r="AJ172">
            <v>103603</v>
          </cell>
          <cell r="AK172">
            <v>103603</v>
          </cell>
          <cell r="AL172">
            <v>0</v>
          </cell>
          <cell r="AM172">
            <v>0</v>
          </cell>
          <cell r="AN172">
            <v>0</v>
          </cell>
          <cell r="AO172">
            <v>0</v>
          </cell>
          <cell r="AP172">
            <v>0</v>
          </cell>
          <cell r="AQ172">
            <v>0</v>
          </cell>
          <cell r="AR172">
            <v>103603</v>
          </cell>
          <cell r="AS172">
            <v>0</v>
          </cell>
          <cell r="AT172">
            <v>0</v>
          </cell>
          <cell r="AU172">
            <v>0</v>
          </cell>
          <cell r="AV172" t="str">
            <v>NA</v>
          </cell>
          <cell r="AW172" t="str">
            <v>634496</v>
          </cell>
          <cell r="AX172" t="str">
            <v>0</v>
          </cell>
          <cell r="AY172" t="str">
            <v>0</v>
          </cell>
          <cell r="AZ172" t="str">
            <v>6235</v>
          </cell>
        </row>
        <row r="173">
          <cell r="G173">
            <v>37272</v>
          </cell>
          <cell r="H173" t="str">
            <v>ADMINISTRADORA</v>
          </cell>
          <cell r="I173">
            <v>39</v>
          </cell>
          <cell r="J173" t="str">
            <v>SUBSIDIADO PLENO</v>
          </cell>
          <cell r="K173" t="str">
            <v>CC-30646532</v>
          </cell>
          <cell r="L173" t="str">
            <v>P</v>
          </cell>
          <cell r="M173" t="str">
            <v>NINGUNO</v>
          </cell>
          <cell r="N173">
            <v>0</v>
          </cell>
          <cell r="O173">
            <v>13</v>
          </cell>
          <cell r="P173">
            <v>44261</v>
          </cell>
          <cell r="Q173">
            <v>44272</v>
          </cell>
          <cell r="R173">
            <v>44322</v>
          </cell>
          <cell r="S173">
            <v>772705</v>
          </cell>
          <cell r="T173">
            <v>0</v>
          </cell>
          <cell r="U173">
            <v>0</v>
          </cell>
          <cell r="V173">
            <v>772705</v>
          </cell>
          <cell r="W173">
            <v>772705</v>
          </cell>
          <cell r="X173">
            <v>0</v>
          </cell>
          <cell r="Y173">
            <v>0</v>
          </cell>
          <cell r="Z173" t="str">
            <v>NA</v>
          </cell>
          <cell r="AA173" t="str">
            <v>NA</v>
          </cell>
          <cell r="AB173">
            <v>0</v>
          </cell>
          <cell r="AC173">
            <v>0</v>
          </cell>
          <cell r="AD173">
            <v>0</v>
          </cell>
          <cell r="AE173">
            <v>44322</v>
          </cell>
          <cell r="AF173" t="str">
            <v>FACSS</v>
          </cell>
          <cell r="AG173" t="str">
            <v>IPSPU</v>
          </cell>
          <cell r="AH173" t="str">
            <v>Pagado</v>
          </cell>
          <cell r="AI173" t="str">
            <v>SL37272</v>
          </cell>
          <cell r="AJ173">
            <v>772705</v>
          </cell>
          <cell r="AK173">
            <v>772705</v>
          </cell>
          <cell r="AL173">
            <v>0</v>
          </cell>
          <cell r="AM173">
            <v>0</v>
          </cell>
          <cell r="AN173">
            <v>0</v>
          </cell>
          <cell r="AO173">
            <v>0</v>
          </cell>
          <cell r="AP173">
            <v>0</v>
          </cell>
          <cell r="AQ173">
            <v>0</v>
          </cell>
          <cell r="AR173">
            <v>772705</v>
          </cell>
          <cell r="AS173">
            <v>0</v>
          </cell>
          <cell r="AT173">
            <v>0</v>
          </cell>
          <cell r="AU173">
            <v>0</v>
          </cell>
          <cell r="AV173" t="str">
            <v>CRUCE</v>
          </cell>
          <cell r="AW173" t="str">
            <v>7127381</v>
          </cell>
          <cell r="AX173" t="str">
            <v>0</v>
          </cell>
          <cell r="AY173" t="str">
            <v>0</v>
          </cell>
          <cell r="AZ173" t="str">
            <v>9951</v>
          </cell>
        </row>
        <row r="174">
          <cell r="G174">
            <v>38216</v>
          </cell>
          <cell r="H174" t="str">
            <v>ADMINISTRADORA</v>
          </cell>
          <cell r="I174">
            <v>39</v>
          </cell>
          <cell r="J174" t="str">
            <v>SUBSIDIADO PLENO</v>
          </cell>
          <cell r="K174" t="str">
            <v>CC-1103220657</v>
          </cell>
          <cell r="L174" t="str">
            <v>P</v>
          </cell>
          <cell r="M174" t="str">
            <v>NINGUNO</v>
          </cell>
          <cell r="N174">
            <v>0</v>
          </cell>
          <cell r="O174">
            <v>13</v>
          </cell>
          <cell r="P174">
            <v>44261</v>
          </cell>
          <cell r="Q174">
            <v>44277</v>
          </cell>
          <cell r="R174">
            <v>44322</v>
          </cell>
          <cell r="S174">
            <v>380200</v>
          </cell>
          <cell r="T174">
            <v>0</v>
          </cell>
          <cell r="U174">
            <v>0</v>
          </cell>
          <cell r="V174">
            <v>380200</v>
          </cell>
          <cell r="W174">
            <v>380200</v>
          </cell>
          <cell r="X174">
            <v>0</v>
          </cell>
          <cell r="Y174">
            <v>0</v>
          </cell>
          <cell r="Z174" t="str">
            <v>NA</v>
          </cell>
          <cell r="AA174" t="str">
            <v>NA</v>
          </cell>
          <cell r="AB174">
            <v>0</v>
          </cell>
          <cell r="AC174">
            <v>0</v>
          </cell>
          <cell r="AD174">
            <v>0</v>
          </cell>
          <cell r="AE174">
            <v>44322</v>
          </cell>
          <cell r="AF174" t="str">
            <v>FACSS</v>
          </cell>
          <cell r="AG174" t="str">
            <v>IPSPU</v>
          </cell>
          <cell r="AH174" t="str">
            <v>Pagado</v>
          </cell>
          <cell r="AI174" t="str">
            <v>SL38216</v>
          </cell>
          <cell r="AJ174">
            <v>380200</v>
          </cell>
          <cell r="AK174">
            <v>380200</v>
          </cell>
          <cell r="AL174">
            <v>0</v>
          </cell>
          <cell r="AM174">
            <v>0</v>
          </cell>
          <cell r="AN174">
            <v>0</v>
          </cell>
          <cell r="AO174">
            <v>0</v>
          </cell>
          <cell r="AP174">
            <v>0</v>
          </cell>
          <cell r="AQ174">
            <v>0</v>
          </cell>
          <cell r="AR174">
            <v>380200</v>
          </cell>
          <cell r="AS174">
            <v>0</v>
          </cell>
          <cell r="AT174">
            <v>0</v>
          </cell>
          <cell r="AU174">
            <v>0</v>
          </cell>
          <cell r="AV174" t="str">
            <v>CRUCE</v>
          </cell>
          <cell r="AW174" t="str">
            <v>7127380</v>
          </cell>
          <cell r="AX174" t="str">
            <v>0</v>
          </cell>
          <cell r="AY174" t="str">
            <v>0</v>
          </cell>
          <cell r="AZ174" t="str">
            <v>9951</v>
          </cell>
        </row>
        <row r="175">
          <cell r="G175">
            <v>45145</v>
          </cell>
          <cell r="H175" t="str">
            <v>ADMINISTRADORA</v>
          </cell>
          <cell r="I175">
            <v>39</v>
          </cell>
          <cell r="J175" t="str">
            <v>SUBSIDIADO PLENO</v>
          </cell>
          <cell r="K175" t="str">
            <v>CC-1003034733</v>
          </cell>
          <cell r="L175" t="str">
            <v>P</v>
          </cell>
          <cell r="M175" t="str">
            <v>NINGUNO</v>
          </cell>
          <cell r="N175">
            <v>0</v>
          </cell>
          <cell r="O175">
            <v>14</v>
          </cell>
          <cell r="P175">
            <v>44292</v>
          </cell>
          <cell r="Q175">
            <v>44308</v>
          </cell>
          <cell r="R175">
            <v>44384</v>
          </cell>
          <cell r="S175">
            <v>846421</v>
          </cell>
          <cell r="T175">
            <v>0</v>
          </cell>
          <cell r="U175">
            <v>0</v>
          </cell>
          <cell r="V175">
            <v>846421</v>
          </cell>
          <cell r="W175">
            <v>846421</v>
          </cell>
          <cell r="X175">
            <v>0</v>
          </cell>
          <cell r="Y175">
            <v>0</v>
          </cell>
          <cell r="Z175" t="str">
            <v>NA</v>
          </cell>
          <cell r="AA175" t="str">
            <v>NA</v>
          </cell>
          <cell r="AB175">
            <v>0</v>
          </cell>
          <cell r="AC175">
            <v>0</v>
          </cell>
          <cell r="AD175">
            <v>0</v>
          </cell>
          <cell r="AE175">
            <v>44384</v>
          </cell>
          <cell r="AF175" t="str">
            <v>FACSS</v>
          </cell>
          <cell r="AG175" t="str">
            <v>IPSPU</v>
          </cell>
          <cell r="AH175" t="str">
            <v>Pagado</v>
          </cell>
          <cell r="AI175" t="str">
            <v>SL45145</v>
          </cell>
          <cell r="AJ175">
            <v>846421</v>
          </cell>
          <cell r="AK175">
            <v>846421</v>
          </cell>
          <cell r="AL175">
            <v>0</v>
          </cell>
          <cell r="AM175">
            <v>0</v>
          </cell>
          <cell r="AN175">
            <v>0</v>
          </cell>
          <cell r="AO175">
            <v>0</v>
          </cell>
          <cell r="AP175">
            <v>0</v>
          </cell>
          <cell r="AQ175">
            <v>0</v>
          </cell>
          <cell r="AR175">
            <v>846421</v>
          </cell>
          <cell r="AS175">
            <v>0</v>
          </cell>
          <cell r="AT175">
            <v>0</v>
          </cell>
          <cell r="AU175">
            <v>0</v>
          </cell>
          <cell r="AV175" t="str">
            <v>CRUCE ANT PBS</v>
          </cell>
          <cell r="AW175" t="str">
            <v>7597167</v>
          </cell>
          <cell r="AX175" t="str">
            <v>0</v>
          </cell>
          <cell r="AY175" t="str">
            <v>0</v>
          </cell>
          <cell r="AZ175" t="str">
            <v>10989</v>
          </cell>
        </row>
        <row r="176">
          <cell r="G176">
            <v>47057</v>
          </cell>
          <cell r="H176" t="str">
            <v>ADMINISTRADORA</v>
          </cell>
          <cell r="I176">
            <v>39</v>
          </cell>
          <cell r="J176" t="str">
            <v>SUBSIDIADO PLENO</v>
          </cell>
          <cell r="K176" t="str">
            <v>CC-1104432298</v>
          </cell>
          <cell r="L176" t="str">
            <v>P</v>
          </cell>
          <cell r="M176" t="str">
            <v>NINGUNO</v>
          </cell>
          <cell r="N176">
            <v>0</v>
          </cell>
          <cell r="O176">
            <v>14</v>
          </cell>
          <cell r="P176">
            <v>44292</v>
          </cell>
          <cell r="Q176">
            <v>44316</v>
          </cell>
          <cell r="R176">
            <v>44384</v>
          </cell>
          <cell r="S176">
            <v>8954803</v>
          </cell>
          <cell r="T176">
            <v>0</v>
          </cell>
          <cell r="U176">
            <v>0</v>
          </cell>
          <cell r="V176">
            <v>8954803</v>
          </cell>
          <cell r="W176">
            <v>8954803</v>
          </cell>
          <cell r="X176">
            <v>436800</v>
          </cell>
          <cell r="Y176">
            <v>0</v>
          </cell>
          <cell r="Z176" t="str">
            <v>SE GLOSA MAYORR VALOR COBRADO EN INTERCONSULTA, SE RECONOCE A TARIFA MAXIMA DE D.2434, VIGENTE PARA FECHA DE ATENCIÓN.SE GLOSA MAYOR VALOR COBRADO EN AMNIOCENTENSIS DIAGNOSTICA, SE RECONOCE A TARIFA MAXIMA DE D.2434, VIGENTE PARA FECHA DE ATENCIÓN.</v>
          </cell>
          <cell r="AA176" t="str">
            <v>NA</v>
          </cell>
          <cell r="AB176">
            <v>436800</v>
          </cell>
          <cell r="AC176">
            <v>0</v>
          </cell>
          <cell r="AD176">
            <v>0</v>
          </cell>
          <cell r="AE176">
            <v>44384</v>
          </cell>
          <cell r="AF176" t="str">
            <v>FACSS</v>
          </cell>
          <cell r="AG176" t="str">
            <v>IPSPU</v>
          </cell>
          <cell r="AH176" t="str">
            <v>Pagado</v>
          </cell>
          <cell r="AI176" t="str">
            <v>SL47057</v>
          </cell>
          <cell r="AJ176">
            <v>8954803</v>
          </cell>
          <cell r="AK176">
            <v>8954803</v>
          </cell>
          <cell r="AL176">
            <v>0</v>
          </cell>
          <cell r="AM176">
            <v>0</v>
          </cell>
          <cell r="AN176">
            <v>0</v>
          </cell>
          <cell r="AO176">
            <v>0</v>
          </cell>
          <cell r="AP176">
            <v>0</v>
          </cell>
          <cell r="AQ176">
            <v>0</v>
          </cell>
          <cell r="AR176">
            <v>718003</v>
          </cell>
          <cell r="AS176">
            <v>7800000</v>
          </cell>
          <cell r="AT176">
            <v>0</v>
          </cell>
          <cell r="AU176">
            <v>0</v>
          </cell>
          <cell r="AV176" t="str">
            <v>CRUCE|GIRO DIRECTO DEL M.PS.  MES DE AGOSTO DE 2021. EVENTO</v>
          </cell>
          <cell r="AW176" t="str">
            <v>7810348</v>
          </cell>
          <cell r="AX176" t="str">
            <v>37476</v>
          </cell>
          <cell r="AY176" t="str">
            <v>335652</v>
          </cell>
          <cell r="AZ176" t="str">
            <v>11854</v>
          </cell>
        </row>
        <row r="177">
          <cell r="G177">
            <v>47057</v>
          </cell>
          <cell r="H177" t="str">
            <v>ADMINISTRADORA</v>
          </cell>
          <cell r="I177">
            <v>39</v>
          </cell>
          <cell r="J177" t="str">
            <v>SUBSIDIADO PLENO</v>
          </cell>
          <cell r="K177" t="str">
            <v>CC-1104432298</v>
          </cell>
          <cell r="L177" t="str">
            <v>P</v>
          </cell>
          <cell r="M177" t="str">
            <v>NINGUNO</v>
          </cell>
          <cell r="N177">
            <v>0</v>
          </cell>
          <cell r="O177">
            <v>14</v>
          </cell>
          <cell r="P177">
            <v>44292</v>
          </cell>
          <cell r="Q177">
            <v>44316</v>
          </cell>
          <cell r="R177">
            <v>44384</v>
          </cell>
          <cell r="S177">
            <v>8954803</v>
          </cell>
          <cell r="T177">
            <v>0</v>
          </cell>
          <cell r="U177">
            <v>0</v>
          </cell>
          <cell r="V177">
            <v>8954803</v>
          </cell>
          <cell r="W177">
            <v>8954803</v>
          </cell>
          <cell r="X177">
            <v>436800</v>
          </cell>
          <cell r="Y177">
            <v>0</v>
          </cell>
          <cell r="Z177" t="str">
            <v>SE GLOSA MAYORR VALOR COBRADO EN INTERCONSULTA, SE RECONOCE A TARIFA MAXIMA DE D.2434, VIGENTE PARA FECHA DE ATENCIÓN.SE GLOSA MAYOR VALOR COBRADO EN AMNIOCENTENSIS DIAGNOSTICA, SE RECONOCE A TARIFA MAXIMA DE D.2434, VIGENTE PARA FECHA DE ATENCIÓN.</v>
          </cell>
          <cell r="AA177" t="str">
            <v>NA</v>
          </cell>
          <cell r="AB177">
            <v>436800</v>
          </cell>
          <cell r="AC177">
            <v>0</v>
          </cell>
          <cell r="AD177">
            <v>0</v>
          </cell>
          <cell r="AE177">
            <v>44915</v>
          </cell>
          <cell r="AF177" t="str">
            <v>NDLRS</v>
          </cell>
          <cell r="AG177" t="str">
            <v>IPSPU</v>
          </cell>
          <cell r="AH177" t="str">
            <v>Pagado</v>
          </cell>
          <cell r="AI177" t="str">
            <v>SL47057</v>
          </cell>
          <cell r="AJ177">
            <v>200800</v>
          </cell>
          <cell r="AK177">
            <v>200800</v>
          </cell>
          <cell r="AL177">
            <v>0</v>
          </cell>
          <cell r="AM177">
            <v>0</v>
          </cell>
          <cell r="AN177">
            <v>0</v>
          </cell>
          <cell r="AO177">
            <v>0</v>
          </cell>
          <cell r="AP177">
            <v>0</v>
          </cell>
          <cell r="AQ177">
            <v>0</v>
          </cell>
          <cell r="AR177">
            <v>0</v>
          </cell>
          <cell r="AS177">
            <v>200800</v>
          </cell>
          <cell r="AT177">
            <v>0</v>
          </cell>
          <cell r="AU177">
            <v>0</v>
          </cell>
          <cell r="AV177" t="str">
            <v>GIRO DIRECTO DEL M.PS.  MES DE MARZO DE 2023. EVENTO|CRUCE</v>
          </cell>
          <cell r="AW177" t="str">
            <v>46135</v>
          </cell>
          <cell r="AX177" t="str">
            <v>46941|48792</v>
          </cell>
          <cell r="AY177" t="str">
            <v>0</v>
          </cell>
          <cell r="AZ177" t="str">
            <v>0</v>
          </cell>
        </row>
        <row r="178">
          <cell r="G178">
            <v>42230</v>
          </cell>
          <cell r="H178" t="str">
            <v>ADMINISTRADORA</v>
          </cell>
          <cell r="I178">
            <v>39</v>
          </cell>
          <cell r="J178" t="str">
            <v>SUBSIDIADO PLENO</v>
          </cell>
          <cell r="K178" t="str">
            <v>CC-45649065</v>
          </cell>
          <cell r="L178" t="str">
            <v>P</v>
          </cell>
          <cell r="M178" t="str">
            <v>NINGUNO</v>
          </cell>
          <cell r="N178">
            <v>0</v>
          </cell>
          <cell r="O178">
            <v>13</v>
          </cell>
          <cell r="P178">
            <v>44292</v>
          </cell>
          <cell r="Q178">
            <v>44294</v>
          </cell>
          <cell r="R178">
            <v>44384</v>
          </cell>
          <cell r="S178">
            <v>210332</v>
          </cell>
          <cell r="T178">
            <v>0</v>
          </cell>
          <cell r="U178">
            <v>0</v>
          </cell>
          <cell r="V178">
            <v>210332</v>
          </cell>
          <cell r="W178">
            <v>210332</v>
          </cell>
          <cell r="X178">
            <v>0</v>
          </cell>
          <cell r="Y178">
            <v>0</v>
          </cell>
          <cell r="Z178" t="str">
            <v>NA</v>
          </cell>
          <cell r="AA178" t="str">
            <v>NA</v>
          </cell>
          <cell r="AB178">
            <v>0</v>
          </cell>
          <cell r="AC178">
            <v>0</v>
          </cell>
          <cell r="AD178">
            <v>0</v>
          </cell>
          <cell r="AE178">
            <v>44384</v>
          </cell>
          <cell r="AF178" t="str">
            <v>FACSS</v>
          </cell>
          <cell r="AG178" t="str">
            <v>IPSPU</v>
          </cell>
          <cell r="AH178" t="str">
            <v>Pagado</v>
          </cell>
          <cell r="AI178" t="str">
            <v>SL42230</v>
          </cell>
          <cell r="AJ178">
            <v>210332</v>
          </cell>
          <cell r="AK178">
            <v>210332</v>
          </cell>
          <cell r="AL178">
            <v>0</v>
          </cell>
          <cell r="AM178">
            <v>0</v>
          </cell>
          <cell r="AN178">
            <v>0</v>
          </cell>
          <cell r="AO178">
            <v>0</v>
          </cell>
          <cell r="AP178">
            <v>0</v>
          </cell>
          <cell r="AQ178">
            <v>0</v>
          </cell>
          <cell r="AR178">
            <v>210332</v>
          </cell>
          <cell r="AS178">
            <v>0</v>
          </cell>
          <cell r="AT178">
            <v>0</v>
          </cell>
          <cell r="AU178">
            <v>0</v>
          </cell>
          <cell r="AV178" t="str">
            <v>CRUCE ANT PBS</v>
          </cell>
          <cell r="AW178" t="str">
            <v>7597159</v>
          </cell>
          <cell r="AX178" t="str">
            <v>0</v>
          </cell>
          <cell r="AY178" t="str">
            <v>0</v>
          </cell>
          <cell r="AZ178" t="str">
            <v>10989</v>
          </cell>
        </row>
        <row r="179">
          <cell r="G179">
            <v>42286</v>
          </cell>
          <cell r="H179" t="str">
            <v>ADMINISTRADORA</v>
          </cell>
          <cell r="I179">
            <v>39</v>
          </cell>
          <cell r="J179" t="str">
            <v>SUBSIDIADO PLENO</v>
          </cell>
          <cell r="K179" t="str">
            <v>CC-1104432298</v>
          </cell>
          <cell r="L179" t="str">
            <v>P</v>
          </cell>
          <cell r="M179" t="str">
            <v>NINGUNO</v>
          </cell>
          <cell r="N179">
            <v>0</v>
          </cell>
          <cell r="O179">
            <v>13</v>
          </cell>
          <cell r="P179">
            <v>44292</v>
          </cell>
          <cell r="Q179">
            <v>44295</v>
          </cell>
          <cell r="R179">
            <v>44384</v>
          </cell>
          <cell r="S179">
            <v>59616</v>
          </cell>
          <cell r="T179">
            <v>0</v>
          </cell>
          <cell r="U179">
            <v>0</v>
          </cell>
          <cell r="V179">
            <v>59616</v>
          </cell>
          <cell r="W179">
            <v>59616</v>
          </cell>
          <cell r="X179">
            <v>0</v>
          </cell>
          <cell r="Y179">
            <v>0</v>
          </cell>
          <cell r="Z179" t="str">
            <v>NA</v>
          </cell>
          <cell r="AA179" t="str">
            <v>NA</v>
          </cell>
          <cell r="AB179">
            <v>0</v>
          </cell>
          <cell r="AC179">
            <v>0</v>
          </cell>
          <cell r="AD179">
            <v>0</v>
          </cell>
          <cell r="AE179">
            <v>44384</v>
          </cell>
          <cell r="AF179" t="str">
            <v>FACSS</v>
          </cell>
          <cell r="AG179" t="str">
            <v>IPSPU</v>
          </cell>
          <cell r="AH179" t="str">
            <v>Pagado</v>
          </cell>
          <cell r="AI179" t="str">
            <v>SL42286</v>
          </cell>
          <cell r="AJ179">
            <v>59616</v>
          </cell>
          <cell r="AK179">
            <v>59616</v>
          </cell>
          <cell r="AL179">
            <v>0</v>
          </cell>
          <cell r="AM179">
            <v>0</v>
          </cell>
          <cell r="AN179">
            <v>0</v>
          </cell>
          <cell r="AO179">
            <v>0</v>
          </cell>
          <cell r="AP179">
            <v>0</v>
          </cell>
          <cell r="AQ179">
            <v>0</v>
          </cell>
          <cell r="AR179">
            <v>59616</v>
          </cell>
          <cell r="AS179">
            <v>0</v>
          </cell>
          <cell r="AT179">
            <v>0</v>
          </cell>
          <cell r="AU179">
            <v>0</v>
          </cell>
          <cell r="AV179" t="str">
            <v>CRUCE ANT PBS</v>
          </cell>
          <cell r="AW179" t="str">
            <v>7597160</v>
          </cell>
          <cell r="AX179" t="str">
            <v>0</v>
          </cell>
          <cell r="AY179" t="str">
            <v>0</v>
          </cell>
          <cell r="AZ179" t="str">
            <v>10989</v>
          </cell>
        </row>
        <row r="180">
          <cell r="G180">
            <v>43214</v>
          </cell>
          <cell r="H180" t="str">
            <v>ADMINISTRADORA</v>
          </cell>
          <cell r="I180">
            <v>39</v>
          </cell>
          <cell r="J180" t="str">
            <v>SUBSIDIADO PLENO</v>
          </cell>
          <cell r="K180" t="str">
            <v>CC-1103220657</v>
          </cell>
          <cell r="L180" t="str">
            <v>P</v>
          </cell>
          <cell r="M180" t="str">
            <v>NINGUNO</v>
          </cell>
          <cell r="N180">
            <v>0</v>
          </cell>
          <cell r="O180">
            <v>13</v>
          </cell>
          <cell r="P180">
            <v>44292</v>
          </cell>
          <cell r="Q180">
            <v>44300</v>
          </cell>
          <cell r="R180">
            <v>44384</v>
          </cell>
          <cell r="S180">
            <v>237100</v>
          </cell>
          <cell r="T180">
            <v>0</v>
          </cell>
          <cell r="U180">
            <v>0</v>
          </cell>
          <cell r="V180">
            <v>237100</v>
          </cell>
          <cell r="W180">
            <v>237100</v>
          </cell>
          <cell r="X180">
            <v>0</v>
          </cell>
          <cell r="Y180">
            <v>0</v>
          </cell>
          <cell r="Z180" t="str">
            <v>NA</v>
          </cell>
          <cell r="AA180" t="str">
            <v>NA</v>
          </cell>
          <cell r="AB180">
            <v>0</v>
          </cell>
          <cell r="AC180">
            <v>0</v>
          </cell>
          <cell r="AD180">
            <v>0</v>
          </cell>
          <cell r="AE180">
            <v>44384</v>
          </cell>
          <cell r="AF180" t="str">
            <v>FACSS</v>
          </cell>
          <cell r="AG180" t="str">
            <v>IPSPU</v>
          </cell>
          <cell r="AH180" t="str">
            <v>Pagado</v>
          </cell>
          <cell r="AI180" t="str">
            <v>SL43214</v>
          </cell>
          <cell r="AJ180">
            <v>237100</v>
          </cell>
          <cell r="AK180">
            <v>237100</v>
          </cell>
          <cell r="AL180">
            <v>0</v>
          </cell>
          <cell r="AM180">
            <v>0</v>
          </cell>
          <cell r="AN180">
            <v>0</v>
          </cell>
          <cell r="AO180">
            <v>0</v>
          </cell>
          <cell r="AP180">
            <v>0</v>
          </cell>
          <cell r="AQ180">
            <v>0</v>
          </cell>
          <cell r="AR180">
            <v>237100</v>
          </cell>
          <cell r="AS180">
            <v>0</v>
          </cell>
          <cell r="AT180">
            <v>0</v>
          </cell>
          <cell r="AU180">
            <v>0</v>
          </cell>
          <cell r="AV180" t="str">
            <v>CRUCE ANT PBS</v>
          </cell>
          <cell r="AW180" t="str">
            <v>7597163</v>
          </cell>
          <cell r="AX180" t="str">
            <v>0</v>
          </cell>
          <cell r="AY180" t="str">
            <v>0</v>
          </cell>
          <cell r="AZ180" t="str">
            <v>10989</v>
          </cell>
        </row>
        <row r="181">
          <cell r="G181">
            <v>43539</v>
          </cell>
          <cell r="H181" t="str">
            <v>ADMINISTRADORA</v>
          </cell>
          <cell r="I181">
            <v>39</v>
          </cell>
          <cell r="J181" t="str">
            <v>SUBSIDIADO PLENO</v>
          </cell>
          <cell r="K181" t="str">
            <v>CC-1003080250</v>
          </cell>
          <cell r="L181" t="str">
            <v>P</v>
          </cell>
          <cell r="M181" t="str">
            <v>NINGUNO</v>
          </cell>
          <cell r="N181">
            <v>0</v>
          </cell>
          <cell r="O181">
            <v>13</v>
          </cell>
          <cell r="P181">
            <v>44292</v>
          </cell>
          <cell r="Q181">
            <v>44301</v>
          </cell>
          <cell r="R181">
            <v>44384</v>
          </cell>
          <cell r="S181">
            <v>210363</v>
          </cell>
          <cell r="T181">
            <v>0</v>
          </cell>
          <cell r="U181">
            <v>0</v>
          </cell>
          <cell r="V181">
            <v>210363</v>
          </cell>
          <cell r="W181">
            <v>210363</v>
          </cell>
          <cell r="X181">
            <v>0</v>
          </cell>
          <cell r="Y181">
            <v>0</v>
          </cell>
          <cell r="Z181" t="str">
            <v>NA</v>
          </cell>
          <cell r="AA181" t="str">
            <v>NA</v>
          </cell>
          <cell r="AB181">
            <v>0</v>
          </cell>
          <cell r="AC181">
            <v>0</v>
          </cell>
          <cell r="AD181">
            <v>0</v>
          </cell>
          <cell r="AE181">
            <v>44384</v>
          </cell>
          <cell r="AF181" t="str">
            <v>FACSS</v>
          </cell>
          <cell r="AG181" t="str">
            <v>IPSPU</v>
          </cell>
          <cell r="AH181" t="str">
            <v>Pagado</v>
          </cell>
          <cell r="AI181" t="str">
            <v>SL43539</v>
          </cell>
          <cell r="AJ181">
            <v>210363</v>
          </cell>
          <cell r="AK181">
            <v>210363</v>
          </cell>
          <cell r="AL181">
            <v>0</v>
          </cell>
          <cell r="AM181">
            <v>0</v>
          </cell>
          <cell r="AN181">
            <v>0</v>
          </cell>
          <cell r="AO181">
            <v>0</v>
          </cell>
          <cell r="AP181">
            <v>0</v>
          </cell>
          <cell r="AQ181">
            <v>0</v>
          </cell>
          <cell r="AR181">
            <v>210363</v>
          </cell>
          <cell r="AS181">
            <v>0</v>
          </cell>
          <cell r="AT181">
            <v>0</v>
          </cell>
          <cell r="AU181">
            <v>0</v>
          </cell>
          <cell r="AV181" t="str">
            <v>CRUCE ANT PBS</v>
          </cell>
          <cell r="AW181" t="str">
            <v>7597162</v>
          </cell>
          <cell r="AX181" t="str">
            <v>0</v>
          </cell>
          <cell r="AY181" t="str">
            <v>0</v>
          </cell>
          <cell r="AZ181" t="str">
            <v>10989</v>
          </cell>
        </row>
        <row r="182">
          <cell r="G182">
            <v>45744</v>
          </cell>
          <cell r="H182" t="str">
            <v>ADMINISTRADORA</v>
          </cell>
          <cell r="I182">
            <v>39</v>
          </cell>
          <cell r="J182" t="str">
            <v>SUBSIDIADO PLENO</v>
          </cell>
          <cell r="K182" t="str">
            <v>CC-1103220657</v>
          </cell>
          <cell r="L182" t="str">
            <v>P</v>
          </cell>
          <cell r="M182" t="str">
            <v>NINGUNO</v>
          </cell>
          <cell r="N182">
            <v>0</v>
          </cell>
          <cell r="O182">
            <v>13</v>
          </cell>
          <cell r="P182">
            <v>44292</v>
          </cell>
          <cell r="Q182">
            <v>44312</v>
          </cell>
          <cell r="R182">
            <v>44384</v>
          </cell>
          <cell r="S182">
            <v>52500</v>
          </cell>
          <cell r="T182">
            <v>0</v>
          </cell>
          <cell r="U182">
            <v>0</v>
          </cell>
          <cell r="V182">
            <v>52500</v>
          </cell>
          <cell r="W182">
            <v>52500</v>
          </cell>
          <cell r="X182">
            <v>0</v>
          </cell>
          <cell r="Y182">
            <v>0</v>
          </cell>
          <cell r="Z182" t="str">
            <v>NA</v>
          </cell>
          <cell r="AA182" t="str">
            <v>NA</v>
          </cell>
          <cell r="AB182">
            <v>0</v>
          </cell>
          <cell r="AC182">
            <v>0</v>
          </cell>
          <cell r="AD182">
            <v>0</v>
          </cell>
          <cell r="AE182">
            <v>44384</v>
          </cell>
          <cell r="AF182" t="str">
            <v>FACSS</v>
          </cell>
          <cell r="AG182" t="str">
            <v>IPSPU</v>
          </cell>
          <cell r="AH182" t="str">
            <v>Pagado</v>
          </cell>
          <cell r="AI182" t="str">
            <v>SL45744</v>
          </cell>
          <cell r="AJ182">
            <v>52500</v>
          </cell>
          <cell r="AK182">
            <v>52500</v>
          </cell>
          <cell r="AL182">
            <v>0</v>
          </cell>
          <cell r="AM182">
            <v>0</v>
          </cell>
          <cell r="AN182">
            <v>0</v>
          </cell>
          <cell r="AO182">
            <v>0</v>
          </cell>
          <cell r="AP182">
            <v>0</v>
          </cell>
          <cell r="AQ182">
            <v>0</v>
          </cell>
          <cell r="AR182">
            <v>52500</v>
          </cell>
          <cell r="AS182">
            <v>0</v>
          </cell>
          <cell r="AT182">
            <v>0</v>
          </cell>
          <cell r="AU182">
            <v>0</v>
          </cell>
          <cell r="AV182" t="str">
            <v>CRUCE ANT PBS</v>
          </cell>
          <cell r="AW182" t="str">
            <v>7597164</v>
          </cell>
          <cell r="AX182" t="str">
            <v>0</v>
          </cell>
          <cell r="AY182" t="str">
            <v>0</v>
          </cell>
          <cell r="AZ182" t="str">
            <v>10989</v>
          </cell>
        </row>
        <row r="183">
          <cell r="G183">
            <v>45782</v>
          </cell>
          <cell r="H183" t="str">
            <v>ADMINISTRADORA</v>
          </cell>
          <cell r="I183">
            <v>39</v>
          </cell>
          <cell r="J183" t="str">
            <v>SUBSIDIADO PLENO</v>
          </cell>
          <cell r="K183" t="str">
            <v>CC-1103220657</v>
          </cell>
          <cell r="L183" t="str">
            <v>P</v>
          </cell>
          <cell r="M183" t="str">
            <v>NINGUNO</v>
          </cell>
          <cell r="N183">
            <v>0</v>
          </cell>
          <cell r="O183">
            <v>13</v>
          </cell>
          <cell r="P183">
            <v>44292</v>
          </cell>
          <cell r="Q183">
            <v>44312</v>
          </cell>
          <cell r="R183">
            <v>44384</v>
          </cell>
          <cell r="S183">
            <v>550769</v>
          </cell>
          <cell r="T183">
            <v>0</v>
          </cell>
          <cell r="U183">
            <v>0</v>
          </cell>
          <cell r="V183">
            <v>550769</v>
          </cell>
          <cell r="W183">
            <v>550769</v>
          </cell>
          <cell r="X183">
            <v>0</v>
          </cell>
          <cell r="Y183">
            <v>0</v>
          </cell>
          <cell r="Z183" t="str">
            <v>NA</v>
          </cell>
          <cell r="AA183" t="str">
            <v>NA</v>
          </cell>
          <cell r="AB183">
            <v>0</v>
          </cell>
          <cell r="AC183">
            <v>0</v>
          </cell>
          <cell r="AD183">
            <v>0</v>
          </cell>
          <cell r="AE183">
            <v>44384</v>
          </cell>
          <cell r="AF183" t="str">
            <v>FACSS</v>
          </cell>
          <cell r="AG183" t="str">
            <v>IPSPU</v>
          </cell>
          <cell r="AH183" t="str">
            <v>Pagado</v>
          </cell>
          <cell r="AI183" t="str">
            <v>SL45782</v>
          </cell>
          <cell r="AJ183">
            <v>550769</v>
          </cell>
          <cell r="AK183">
            <v>550769</v>
          </cell>
          <cell r="AL183">
            <v>0</v>
          </cell>
          <cell r="AM183">
            <v>0</v>
          </cell>
          <cell r="AN183">
            <v>0</v>
          </cell>
          <cell r="AO183">
            <v>0</v>
          </cell>
          <cell r="AP183">
            <v>0</v>
          </cell>
          <cell r="AQ183">
            <v>0</v>
          </cell>
          <cell r="AR183">
            <v>550769</v>
          </cell>
          <cell r="AS183">
            <v>0</v>
          </cell>
          <cell r="AT183">
            <v>0</v>
          </cell>
          <cell r="AU183">
            <v>0</v>
          </cell>
          <cell r="AV183" t="str">
            <v>CRUCE ANT PBS</v>
          </cell>
          <cell r="AW183" t="str">
            <v>7597161</v>
          </cell>
          <cell r="AX183" t="str">
            <v>0</v>
          </cell>
          <cell r="AY183" t="str">
            <v>0</v>
          </cell>
          <cell r="AZ183" t="str">
            <v>10989</v>
          </cell>
        </row>
        <row r="184">
          <cell r="G184">
            <v>57346</v>
          </cell>
          <cell r="H184" t="str">
            <v>ADMINISTRADORA</v>
          </cell>
          <cell r="I184">
            <v>39</v>
          </cell>
          <cell r="J184" t="str">
            <v>SUBSIDIADO PLENO</v>
          </cell>
          <cell r="K184" t="str">
            <v>CN-165563531</v>
          </cell>
          <cell r="L184" t="str">
            <v>P</v>
          </cell>
          <cell r="M184" t="str">
            <v>NINGUNO</v>
          </cell>
          <cell r="N184">
            <v>0</v>
          </cell>
          <cell r="O184">
            <v>14</v>
          </cell>
          <cell r="P184">
            <v>44344</v>
          </cell>
          <cell r="Q184">
            <v>44372</v>
          </cell>
          <cell r="R184">
            <v>44412</v>
          </cell>
          <cell r="S184">
            <v>31870768</v>
          </cell>
          <cell r="T184">
            <v>0</v>
          </cell>
          <cell r="U184">
            <v>0</v>
          </cell>
          <cell r="V184">
            <v>31870768</v>
          </cell>
          <cell r="W184">
            <v>31870768</v>
          </cell>
          <cell r="X184">
            <v>65683</v>
          </cell>
          <cell r="Y184">
            <v>0</v>
          </cell>
          <cell r="Z184" t="str">
            <v>SE GLOSA MATERIALES NO FACTURABLES: TOALLITAS REMOVEDORAS DE ADHESIVO (3) $11.865 ***TOALLITAS PROTECTORAS DE PIEL (6) $24,078 *** GUANTES ESTERILES 6.5 (6) $10,380, 7 (3) $5,280, 7.5 (5)$8.800, 8(3) $5,280</v>
          </cell>
          <cell r="AA184" t="str">
            <v>NA</v>
          </cell>
          <cell r="AB184">
            <v>65683</v>
          </cell>
          <cell r="AC184">
            <v>0</v>
          </cell>
          <cell r="AD184">
            <v>0</v>
          </cell>
          <cell r="AE184">
            <v>44412</v>
          </cell>
          <cell r="AF184" t="str">
            <v>FACSS</v>
          </cell>
          <cell r="AG184" t="str">
            <v>IPSPU</v>
          </cell>
          <cell r="AH184" t="str">
            <v>Pagado</v>
          </cell>
          <cell r="AI184" t="str">
            <v>SL57346</v>
          </cell>
          <cell r="AJ184">
            <v>31870768</v>
          </cell>
          <cell r="AK184">
            <v>31870768</v>
          </cell>
          <cell r="AL184">
            <v>0</v>
          </cell>
          <cell r="AM184">
            <v>0</v>
          </cell>
          <cell r="AN184">
            <v>0</v>
          </cell>
          <cell r="AO184">
            <v>0</v>
          </cell>
          <cell r="AP184">
            <v>0</v>
          </cell>
          <cell r="AQ184">
            <v>0</v>
          </cell>
          <cell r="AR184">
            <v>12583695</v>
          </cell>
          <cell r="AS184">
            <v>19221390</v>
          </cell>
          <cell r="AT184">
            <v>0</v>
          </cell>
          <cell r="AU184">
            <v>0</v>
          </cell>
          <cell r="AV184" t="str">
            <v>CRUCE|GIRO DIRECTO DEL M.PS.  MES DE SEPTIEMBRE DE 2021. EVENTO</v>
          </cell>
          <cell r="AW184" t="str">
            <v>7954200</v>
          </cell>
          <cell r="AX184" t="str">
            <v>37595</v>
          </cell>
          <cell r="AY184" t="str">
            <v>339882</v>
          </cell>
          <cell r="AZ184" t="str">
            <v>12473</v>
          </cell>
        </row>
        <row r="185">
          <cell r="G185">
            <v>52011</v>
          </cell>
          <cell r="H185" t="str">
            <v>ADMINISTRADORA</v>
          </cell>
          <cell r="I185">
            <v>39</v>
          </cell>
          <cell r="J185" t="str">
            <v>SUBSIDIADO PLENO</v>
          </cell>
          <cell r="K185" t="str">
            <v>CC-1103220657</v>
          </cell>
          <cell r="L185" t="str">
            <v>P</v>
          </cell>
          <cell r="M185" t="str">
            <v>NINGUNO</v>
          </cell>
          <cell r="N185">
            <v>0</v>
          </cell>
          <cell r="O185">
            <v>13</v>
          </cell>
          <cell r="P185">
            <v>44311</v>
          </cell>
          <cell r="Q185">
            <v>44344</v>
          </cell>
          <cell r="R185">
            <v>44409</v>
          </cell>
          <cell r="S185">
            <v>538400</v>
          </cell>
          <cell r="T185">
            <v>0</v>
          </cell>
          <cell r="U185">
            <v>0</v>
          </cell>
          <cell r="V185">
            <v>538400</v>
          </cell>
          <cell r="W185">
            <v>538400</v>
          </cell>
          <cell r="X185">
            <v>0</v>
          </cell>
          <cell r="Y185">
            <v>0</v>
          </cell>
          <cell r="Z185" t="str">
            <v>NA</v>
          </cell>
          <cell r="AA185" t="str">
            <v>NA</v>
          </cell>
          <cell r="AB185">
            <v>0</v>
          </cell>
          <cell r="AC185">
            <v>0</v>
          </cell>
          <cell r="AD185">
            <v>0</v>
          </cell>
          <cell r="AE185">
            <v>44418</v>
          </cell>
          <cell r="AF185" t="str">
            <v>FACSS</v>
          </cell>
          <cell r="AG185" t="str">
            <v>IPSPU</v>
          </cell>
          <cell r="AH185" t="str">
            <v>Pagado</v>
          </cell>
          <cell r="AI185" t="str">
            <v>SL52011</v>
          </cell>
          <cell r="AJ185">
            <v>538400</v>
          </cell>
          <cell r="AK185">
            <v>538400</v>
          </cell>
          <cell r="AL185">
            <v>0</v>
          </cell>
          <cell r="AM185">
            <v>0</v>
          </cell>
          <cell r="AN185">
            <v>0</v>
          </cell>
          <cell r="AO185">
            <v>0</v>
          </cell>
          <cell r="AP185">
            <v>0</v>
          </cell>
          <cell r="AQ185">
            <v>0</v>
          </cell>
          <cell r="AR185">
            <v>538400</v>
          </cell>
          <cell r="AS185">
            <v>0</v>
          </cell>
          <cell r="AT185">
            <v>0</v>
          </cell>
          <cell r="AU185">
            <v>0</v>
          </cell>
          <cell r="AV185" t="str">
            <v>CRUCE</v>
          </cell>
          <cell r="AW185" t="str">
            <v>7851445</v>
          </cell>
          <cell r="AX185" t="str">
            <v>0</v>
          </cell>
          <cell r="AY185" t="str">
            <v>0</v>
          </cell>
          <cell r="AZ185" t="str">
            <v>11854</v>
          </cell>
        </row>
        <row r="186">
          <cell r="G186">
            <v>52059</v>
          </cell>
          <cell r="H186" t="str">
            <v>ADMINISTRADORA</v>
          </cell>
          <cell r="I186">
            <v>39</v>
          </cell>
          <cell r="J186" t="str">
            <v>SUBSIDIADO PLENO</v>
          </cell>
          <cell r="K186" t="str">
            <v>CN-165563531</v>
          </cell>
          <cell r="L186" t="str">
            <v>P</v>
          </cell>
          <cell r="M186" t="str">
            <v>NINGUNO</v>
          </cell>
          <cell r="N186">
            <v>0</v>
          </cell>
          <cell r="O186">
            <v>14</v>
          </cell>
          <cell r="P186">
            <v>44311</v>
          </cell>
          <cell r="Q186">
            <v>44344</v>
          </cell>
          <cell r="R186">
            <v>44409</v>
          </cell>
          <cell r="S186">
            <v>106420678</v>
          </cell>
          <cell r="T186">
            <v>0</v>
          </cell>
          <cell r="U186">
            <v>0</v>
          </cell>
          <cell r="V186">
            <v>106420678</v>
          </cell>
          <cell r="W186">
            <v>106420678</v>
          </cell>
          <cell r="X186">
            <v>460879</v>
          </cell>
          <cell r="Y186">
            <v>0</v>
          </cell>
          <cell r="Z186" t="str">
            <v>SE GLOSA MATERIALES NO FACTURABLES: TOALLITAS REMOVEDORAS DE ADHESIVO (3) $11.865 ***TOALLITAS PROTECTORAS DE PIEL (22) $88,286 *** GUANTES ESTERILES 6.5 (87) $150.510, 7 (7) $12.320, 7.5 (5)$8.800 ***GORRO TALLA S (1) $64,498 ***GORRO TALLA M (1) $64,498 *** MASCARILLA TALLA S (1) $60,102</v>
          </cell>
          <cell r="AA186" t="str">
            <v>NA</v>
          </cell>
          <cell r="AB186">
            <v>460879</v>
          </cell>
          <cell r="AC186">
            <v>0</v>
          </cell>
          <cell r="AD186">
            <v>0</v>
          </cell>
          <cell r="AE186">
            <v>44412</v>
          </cell>
          <cell r="AF186" t="str">
            <v>FACSS</v>
          </cell>
          <cell r="AG186" t="str">
            <v>IPSPU</v>
          </cell>
          <cell r="AH186" t="str">
            <v>Pagado</v>
          </cell>
          <cell r="AI186" t="str">
            <v>SL52059</v>
          </cell>
          <cell r="AJ186">
            <v>106420678</v>
          </cell>
          <cell r="AK186">
            <v>106420678</v>
          </cell>
          <cell r="AL186">
            <v>0</v>
          </cell>
          <cell r="AM186">
            <v>0</v>
          </cell>
          <cell r="AN186">
            <v>0</v>
          </cell>
          <cell r="AO186">
            <v>0</v>
          </cell>
          <cell r="AP186">
            <v>0</v>
          </cell>
          <cell r="AQ186">
            <v>0</v>
          </cell>
          <cell r="AR186">
            <v>10181189</v>
          </cell>
          <cell r="AS186">
            <v>95778610</v>
          </cell>
          <cell r="AT186">
            <v>0</v>
          </cell>
          <cell r="AU186">
            <v>0</v>
          </cell>
          <cell r="AV186" t="str">
            <v>CRUCE|GIRO DIRECTO DEL M.PS.  MES DE SEPTIEMBRE DE 2021. EVENTO</v>
          </cell>
          <cell r="AW186" t="str">
            <v>7955937</v>
          </cell>
          <cell r="AX186" t="str">
            <v>37595</v>
          </cell>
          <cell r="AY186" t="str">
            <v>340096</v>
          </cell>
          <cell r="AZ186" t="str">
            <v>12473</v>
          </cell>
        </row>
        <row r="187">
          <cell r="G187">
            <v>52059</v>
          </cell>
          <cell r="H187" t="str">
            <v>ADMINISTRADORA</v>
          </cell>
          <cell r="I187">
            <v>39</v>
          </cell>
          <cell r="J187" t="str">
            <v>SUBSIDIADO PLENO</v>
          </cell>
          <cell r="K187" t="str">
            <v>CN-165563531</v>
          </cell>
          <cell r="L187" t="str">
            <v>P</v>
          </cell>
          <cell r="M187" t="str">
            <v>NINGUNO</v>
          </cell>
          <cell r="N187">
            <v>0</v>
          </cell>
          <cell r="O187">
            <v>14</v>
          </cell>
          <cell r="P187">
            <v>44311</v>
          </cell>
          <cell r="Q187">
            <v>44344</v>
          </cell>
          <cell r="R187">
            <v>44409</v>
          </cell>
          <cell r="S187">
            <v>106420678</v>
          </cell>
          <cell r="T187">
            <v>0</v>
          </cell>
          <cell r="U187">
            <v>0</v>
          </cell>
          <cell r="V187">
            <v>106420678</v>
          </cell>
          <cell r="W187">
            <v>106420678</v>
          </cell>
          <cell r="X187">
            <v>460879</v>
          </cell>
          <cell r="Y187">
            <v>0</v>
          </cell>
          <cell r="Z187" t="str">
            <v>SE GLOSA MATERIALES NO FACTURABLES: TOALLITAS REMOVEDORAS DE ADHESIVO (3) $11.865 ***TOALLITAS PROTECTORAS DE PIEL (22) $88,286 *** GUANTES ESTERILES 6.5 (87) $150.510, 7 (7) $12.320, 7.5 (5)$8.800 ***GORRO TALLA S (1) $64,498 ***GORRO TALLA M (1) $64,498 *** MASCARILLA TALLA S (1) $60,102</v>
          </cell>
          <cell r="AA187" t="str">
            <v>NA</v>
          </cell>
          <cell r="AB187">
            <v>460879</v>
          </cell>
          <cell r="AC187">
            <v>0</v>
          </cell>
          <cell r="AD187">
            <v>0</v>
          </cell>
          <cell r="AE187">
            <v>44915</v>
          </cell>
          <cell r="AF187" t="str">
            <v>NDLRS</v>
          </cell>
          <cell r="AG187" t="str">
            <v>IPSPU</v>
          </cell>
          <cell r="AH187" t="str">
            <v>Pagado</v>
          </cell>
          <cell r="AI187" t="str">
            <v>SL52059</v>
          </cell>
          <cell r="AJ187">
            <v>189098</v>
          </cell>
          <cell r="AK187">
            <v>189098</v>
          </cell>
          <cell r="AL187">
            <v>0</v>
          </cell>
          <cell r="AM187">
            <v>0</v>
          </cell>
          <cell r="AN187">
            <v>0</v>
          </cell>
          <cell r="AO187">
            <v>0</v>
          </cell>
          <cell r="AP187">
            <v>0</v>
          </cell>
          <cell r="AQ187">
            <v>0</v>
          </cell>
          <cell r="AR187">
            <v>0</v>
          </cell>
          <cell r="AS187">
            <v>189098</v>
          </cell>
          <cell r="AT187">
            <v>0</v>
          </cell>
          <cell r="AU187">
            <v>0</v>
          </cell>
          <cell r="AV187" t="str">
            <v>CRUCE</v>
          </cell>
          <cell r="AW187" t="str">
            <v>46137</v>
          </cell>
          <cell r="AX187" t="str">
            <v>46941</v>
          </cell>
          <cell r="AY187" t="str">
            <v>0</v>
          </cell>
          <cell r="AZ187" t="str">
            <v>0</v>
          </cell>
        </row>
        <row r="188">
          <cell r="G188">
            <v>82612</v>
          </cell>
          <cell r="H188" t="str">
            <v>ADMINISTRADORA</v>
          </cell>
          <cell r="I188">
            <v>39</v>
          </cell>
          <cell r="J188" t="str">
            <v>SUBSIDIADO PLENO</v>
          </cell>
          <cell r="K188" t="str">
            <v>CC-1052954006</v>
          </cell>
          <cell r="L188" t="str">
            <v>P</v>
          </cell>
          <cell r="M188" t="str">
            <v>NINGUNO</v>
          </cell>
          <cell r="N188">
            <v>0</v>
          </cell>
          <cell r="O188">
            <v>14</v>
          </cell>
          <cell r="P188">
            <v>44489</v>
          </cell>
          <cell r="Q188">
            <v>44496</v>
          </cell>
          <cell r="R188">
            <v>44509</v>
          </cell>
          <cell r="S188">
            <v>635149</v>
          </cell>
          <cell r="T188">
            <v>0</v>
          </cell>
          <cell r="U188">
            <v>0</v>
          </cell>
          <cell r="V188">
            <v>635149</v>
          </cell>
          <cell r="W188">
            <v>635149</v>
          </cell>
          <cell r="X188">
            <v>0</v>
          </cell>
          <cell r="Y188">
            <v>0</v>
          </cell>
          <cell r="Z188" t="str">
            <v>NA</v>
          </cell>
          <cell r="AA188" t="str">
            <v>NA</v>
          </cell>
          <cell r="AB188">
            <v>0</v>
          </cell>
          <cell r="AC188">
            <v>0</v>
          </cell>
          <cell r="AD188">
            <v>0</v>
          </cell>
          <cell r="AE188">
            <v>44529</v>
          </cell>
          <cell r="AF188" t="str">
            <v>FACSS</v>
          </cell>
          <cell r="AG188" t="str">
            <v>IPSPU</v>
          </cell>
          <cell r="AH188" t="str">
            <v>Pagado</v>
          </cell>
          <cell r="AI188" t="str">
            <v>SL82612</v>
          </cell>
          <cell r="AJ188">
            <v>635149</v>
          </cell>
          <cell r="AK188">
            <v>635149</v>
          </cell>
          <cell r="AL188">
            <v>0</v>
          </cell>
          <cell r="AM188">
            <v>0</v>
          </cell>
          <cell r="AN188">
            <v>0</v>
          </cell>
          <cell r="AO188">
            <v>0</v>
          </cell>
          <cell r="AP188">
            <v>0</v>
          </cell>
          <cell r="AQ188">
            <v>0</v>
          </cell>
          <cell r="AR188">
            <v>0</v>
          </cell>
          <cell r="AS188">
            <v>635149</v>
          </cell>
          <cell r="AT188">
            <v>0</v>
          </cell>
          <cell r="AU188">
            <v>0</v>
          </cell>
          <cell r="AV188" t="str">
            <v>GIRO DIRECTO DEL M.PS.  MES DE ENERO DE 2022. EVENTO</v>
          </cell>
          <cell r="AW188" t="str">
            <v>9168583</v>
          </cell>
          <cell r="AX188" t="str">
            <v>39999</v>
          </cell>
          <cell r="AY188" t="str">
            <v>0</v>
          </cell>
          <cell r="AZ188" t="str">
            <v>0</v>
          </cell>
        </row>
        <row r="189">
          <cell r="G189">
            <v>75161</v>
          </cell>
          <cell r="H189" t="str">
            <v>ADMINISTRADORA</v>
          </cell>
          <cell r="I189">
            <v>39</v>
          </cell>
          <cell r="J189" t="str">
            <v>SUBSIDIADO PLENO</v>
          </cell>
          <cell r="K189" t="str">
            <v>CC-1061689826</v>
          </cell>
          <cell r="L189" t="str">
            <v>P</v>
          </cell>
          <cell r="M189" t="str">
            <v>NINGUNO</v>
          </cell>
          <cell r="N189">
            <v>0</v>
          </cell>
          <cell r="O189">
            <v>15</v>
          </cell>
          <cell r="P189">
            <v>44460</v>
          </cell>
          <cell r="Q189">
            <v>44461</v>
          </cell>
          <cell r="R189">
            <v>44509</v>
          </cell>
          <cell r="S189">
            <v>97800</v>
          </cell>
          <cell r="T189">
            <v>0</v>
          </cell>
          <cell r="U189">
            <v>0</v>
          </cell>
          <cell r="V189">
            <v>97800</v>
          </cell>
          <cell r="W189">
            <v>97800</v>
          </cell>
          <cell r="X189">
            <v>0</v>
          </cell>
          <cell r="Y189">
            <v>0</v>
          </cell>
          <cell r="Z189" t="str">
            <v>NA</v>
          </cell>
          <cell r="AA189" t="str">
            <v>NA</v>
          </cell>
          <cell r="AB189">
            <v>0</v>
          </cell>
          <cell r="AC189">
            <v>0</v>
          </cell>
          <cell r="AD189">
            <v>0</v>
          </cell>
          <cell r="AE189">
            <v>44509</v>
          </cell>
          <cell r="AF189" t="str">
            <v>FACSS</v>
          </cell>
          <cell r="AG189" t="str">
            <v>IPSPU</v>
          </cell>
          <cell r="AH189" t="str">
            <v>Pagado</v>
          </cell>
          <cell r="AI189" t="str">
            <v>SL75161</v>
          </cell>
          <cell r="AJ189">
            <v>97800</v>
          </cell>
          <cell r="AK189">
            <v>97800</v>
          </cell>
          <cell r="AL189">
            <v>0</v>
          </cell>
          <cell r="AM189">
            <v>0</v>
          </cell>
          <cell r="AN189">
            <v>0</v>
          </cell>
          <cell r="AO189">
            <v>0</v>
          </cell>
          <cell r="AP189">
            <v>0</v>
          </cell>
          <cell r="AQ189">
            <v>0</v>
          </cell>
          <cell r="AR189">
            <v>97800</v>
          </cell>
          <cell r="AS189">
            <v>0</v>
          </cell>
          <cell r="AT189">
            <v>0</v>
          </cell>
          <cell r="AU189">
            <v>0</v>
          </cell>
          <cell r="AV189" t="str">
            <v>CRUCE</v>
          </cell>
          <cell r="AW189" t="str">
            <v>8837932</v>
          </cell>
          <cell r="AX189" t="str">
            <v>0</v>
          </cell>
          <cell r="AY189" t="str">
            <v>0</v>
          </cell>
          <cell r="AZ189" t="str">
            <v>13762</v>
          </cell>
        </row>
        <row r="190">
          <cell r="G190">
            <v>80958</v>
          </cell>
          <cell r="H190" t="str">
            <v>ADMINISTRADORA</v>
          </cell>
          <cell r="I190">
            <v>39</v>
          </cell>
          <cell r="J190" t="str">
            <v>SUBSIDIADO PLENO</v>
          </cell>
          <cell r="K190" t="str">
            <v>CC-1082350831</v>
          </cell>
          <cell r="L190" t="str">
            <v>P</v>
          </cell>
          <cell r="M190" t="str">
            <v>NINGUNO</v>
          </cell>
          <cell r="N190">
            <v>0</v>
          </cell>
          <cell r="O190">
            <v>15</v>
          </cell>
          <cell r="P190">
            <v>44488</v>
          </cell>
          <cell r="Q190">
            <v>44488</v>
          </cell>
          <cell r="R190">
            <v>44520</v>
          </cell>
          <cell r="S190">
            <v>162900</v>
          </cell>
          <cell r="T190">
            <v>0</v>
          </cell>
          <cell r="U190">
            <v>0</v>
          </cell>
          <cell r="V190">
            <v>162900</v>
          </cell>
          <cell r="W190">
            <v>162900</v>
          </cell>
          <cell r="X190">
            <v>0</v>
          </cell>
          <cell r="Y190">
            <v>0</v>
          </cell>
          <cell r="Z190" t="str">
            <v>NA</v>
          </cell>
          <cell r="AA190" t="str">
            <v>NA</v>
          </cell>
          <cell r="AB190">
            <v>0</v>
          </cell>
          <cell r="AC190">
            <v>0</v>
          </cell>
          <cell r="AD190">
            <v>0</v>
          </cell>
          <cell r="AE190">
            <v>44529</v>
          </cell>
          <cell r="AF190" t="str">
            <v>FACSS</v>
          </cell>
          <cell r="AG190" t="str">
            <v>IPSPU</v>
          </cell>
          <cell r="AH190" t="str">
            <v>Pagado</v>
          </cell>
          <cell r="AI190" t="str">
            <v>SL80958</v>
          </cell>
          <cell r="AJ190">
            <v>162900</v>
          </cell>
          <cell r="AK190">
            <v>162900</v>
          </cell>
          <cell r="AL190">
            <v>0</v>
          </cell>
          <cell r="AM190">
            <v>0</v>
          </cell>
          <cell r="AN190">
            <v>0</v>
          </cell>
          <cell r="AO190">
            <v>0</v>
          </cell>
          <cell r="AP190">
            <v>0</v>
          </cell>
          <cell r="AQ190">
            <v>0</v>
          </cell>
          <cell r="AR190">
            <v>0</v>
          </cell>
          <cell r="AS190">
            <v>162900</v>
          </cell>
          <cell r="AT190">
            <v>0</v>
          </cell>
          <cell r="AU190">
            <v>0</v>
          </cell>
          <cell r="AV190" t="str">
            <v>GIRO DIRECTO DEL M.PS.  MES DE ENERO DE 2022. EVENTO</v>
          </cell>
          <cell r="AW190" t="str">
            <v>9170028</v>
          </cell>
          <cell r="AX190" t="str">
            <v>39999</v>
          </cell>
          <cell r="AY190" t="str">
            <v>0</v>
          </cell>
          <cell r="AZ190" t="str">
            <v>0</v>
          </cell>
        </row>
        <row r="191">
          <cell r="G191">
            <v>81153</v>
          </cell>
          <cell r="H191" t="str">
            <v>ADMINISTRADORA</v>
          </cell>
          <cell r="I191">
            <v>39</v>
          </cell>
          <cell r="J191" t="str">
            <v>SUBSIDIADO PLENO</v>
          </cell>
          <cell r="K191" t="str">
            <v>CC-1082350831</v>
          </cell>
          <cell r="L191" t="str">
            <v>P</v>
          </cell>
          <cell r="M191" t="str">
            <v>NINGUNO</v>
          </cell>
          <cell r="N191">
            <v>0</v>
          </cell>
          <cell r="O191">
            <v>15</v>
          </cell>
          <cell r="P191">
            <v>44488</v>
          </cell>
          <cell r="Q191">
            <v>44489</v>
          </cell>
          <cell r="R191">
            <v>44520</v>
          </cell>
          <cell r="S191">
            <v>251200</v>
          </cell>
          <cell r="T191">
            <v>0</v>
          </cell>
          <cell r="U191">
            <v>0</v>
          </cell>
          <cell r="V191">
            <v>251200</v>
          </cell>
          <cell r="W191">
            <v>251200</v>
          </cell>
          <cell r="X191">
            <v>0</v>
          </cell>
          <cell r="Y191">
            <v>0</v>
          </cell>
          <cell r="Z191" t="str">
            <v>NA</v>
          </cell>
          <cell r="AA191" t="str">
            <v>NA</v>
          </cell>
          <cell r="AB191">
            <v>0</v>
          </cell>
          <cell r="AC191">
            <v>0</v>
          </cell>
          <cell r="AD191">
            <v>0</v>
          </cell>
          <cell r="AE191">
            <v>44529</v>
          </cell>
          <cell r="AF191" t="str">
            <v>FACSS</v>
          </cell>
          <cell r="AG191" t="str">
            <v>IPSPU</v>
          </cell>
          <cell r="AH191" t="str">
            <v>Pagado</v>
          </cell>
          <cell r="AI191" t="str">
            <v>SL81153</v>
          </cell>
          <cell r="AJ191">
            <v>251200</v>
          </cell>
          <cell r="AK191">
            <v>251200</v>
          </cell>
          <cell r="AL191">
            <v>0</v>
          </cell>
          <cell r="AM191">
            <v>0</v>
          </cell>
          <cell r="AN191">
            <v>0</v>
          </cell>
          <cell r="AO191">
            <v>0</v>
          </cell>
          <cell r="AP191">
            <v>0</v>
          </cell>
          <cell r="AQ191">
            <v>0</v>
          </cell>
          <cell r="AR191">
            <v>0</v>
          </cell>
          <cell r="AS191">
            <v>251200</v>
          </cell>
          <cell r="AT191">
            <v>0</v>
          </cell>
          <cell r="AU191">
            <v>0</v>
          </cell>
          <cell r="AV191" t="str">
            <v>GIRO DIRECTO DEL M.PS.  MES DE ENERO DE 2022. EVENTO</v>
          </cell>
          <cell r="AW191" t="str">
            <v>9167330</v>
          </cell>
          <cell r="AX191" t="str">
            <v>39999</v>
          </cell>
          <cell r="AY191" t="str">
            <v>0</v>
          </cell>
          <cell r="AZ191" t="str">
            <v>0</v>
          </cell>
        </row>
        <row r="192">
          <cell r="G192">
            <v>98458</v>
          </cell>
          <cell r="H192" t="str">
            <v>ADMINISTRADORA</v>
          </cell>
          <cell r="I192">
            <v>39</v>
          </cell>
          <cell r="J192" t="str">
            <v>SUBSIDIADO PLENO</v>
          </cell>
          <cell r="K192" t="str">
            <v>CC-1193588824</v>
          </cell>
          <cell r="L192" t="str">
            <v>P</v>
          </cell>
          <cell r="M192" t="str">
            <v>NINGUNO</v>
          </cell>
          <cell r="N192">
            <v>0</v>
          </cell>
          <cell r="O192">
            <v>15</v>
          </cell>
          <cell r="P192">
            <v>44572</v>
          </cell>
          <cell r="Q192">
            <v>44572</v>
          </cell>
          <cell r="R192">
            <v>44622</v>
          </cell>
          <cell r="S192">
            <v>85500</v>
          </cell>
          <cell r="T192">
            <v>0</v>
          </cell>
          <cell r="U192">
            <v>0</v>
          </cell>
          <cell r="V192">
            <v>85500</v>
          </cell>
          <cell r="W192">
            <v>85500</v>
          </cell>
          <cell r="X192">
            <v>0</v>
          </cell>
          <cell r="Y192">
            <v>0</v>
          </cell>
          <cell r="Z192" t="str">
            <v>NA</v>
          </cell>
          <cell r="AA192" t="str">
            <v>NA</v>
          </cell>
          <cell r="AB192">
            <v>0</v>
          </cell>
          <cell r="AC192">
            <v>0</v>
          </cell>
          <cell r="AD192">
            <v>0</v>
          </cell>
          <cell r="AE192">
            <v>44622</v>
          </cell>
          <cell r="AF192" t="str">
            <v>FACSS</v>
          </cell>
          <cell r="AG192" t="str">
            <v>IPSPU</v>
          </cell>
          <cell r="AH192" t="str">
            <v>Pagado</v>
          </cell>
          <cell r="AI192" t="str">
            <v>SL98458</v>
          </cell>
          <cell r="AJ192">
            <v>85500</v>
          </cell>
          <cell r="AK192">
            <v>85500</v>
          </cell>
          <cell r="AL192">
            <v>0</v>
          </cell>
          <cell r="AM192">
            <v>0</v>
          </cell>
          <cell r="AN192">
            <v>0</v>
          </cell>
          <cell r="AO192">
            <v>0</v>
          </cell>
          <cell r="AP192">
            <v>0</v>
          </cell>
          <cell r="AQ192">
            <v>0</v>
          </cell>
          <cell r="AR192">
            <v>0</v>
          </cell>
          <cell r="AS192">
            <v>85500</v>
          </cell>
          <cell r="AT192">
            <v>0</v>
          </cell>
          <cell r="AU192">
            <v>0</v>
          </cell>
          <cell r="AV192" t="str">
            <v>GIRO DIRECTO DEL M.PS.  MES DE ABRIL DE 2022. EVENTO</v>
          </cell>
          <cell r="AW192" t="str">
            <v>10609611</v>
          </cell>
          <cell r="AX192" t="str">
            <v>41425</v>
          </cell>
          <cell r="AY192" t="str">
            <v>0</v>
          </cell>
          <cell r="AZ192" t="str">
            <v>0</v>
          </cell>
        </row>
        <row r="193">
          <cell r="G193">
            <v>65291</v>
          </cell>
          <cell r="H193" t="str">
            <v>ADMINISTRADORA</v>
          </cell>
          <cell r="I193">
            <v>39</v>
          </cell>
          <cell r="J193" t="str">
            <v>SUBSIDIADO PLENO</v>
          </cell>
          <cell r="K193" t="str">
            <v>RC-1029607123</v>
          </cell>
          <cell r="L193" t="str">
            <v>P</v>
          </cell>
          <cell r="M193" t="str">
            <v>NINGUNO</v>
          </cell>
          <cell r="N193">
            <v>0</v>
          </cell>
          <cell r="O193">
            <v>14</v>
          </cell>
          <cell r="P193">
            <v>44405</v>
          </cell>
          <cell r="Q193">
            <v>44412</v>
          </cell>
          <cell r="R193">
            <v>44622</v>
          </cell>
          <cell r="S193">
            <v>3900623</v>
          </cell>
          <cell r="T193">
            <v>0</v>
          </cell>
          <cell r="U193">
            <v>0</v>
          </cell>
          <cell r="V193">
            <v>3900623</v>
          </cell>
          <cell r="W193">
            <v>3900623</v>
          </cell>
          <cell r="X193">
            <v>0</v>
          </cell>
          <cell r="Y193">
            <v>0</v>
          </cell>
          <cell r="Z193" t="str">
            <v>NA</v>
          </cell>
          <cell r="AA193" t="str">
            <v>NA</v>
          </cell>
          <cell r="AB193">
            <v>0</v>
          </cell>
          <cell r="AC193">
            <v>0</v>
          </cell>
          <cell r="AD193">
            <v>0</v>
          </cell>
          <cell r="AE193">
            <v>44671</v>
          </cell>
          <cell r="AF193" t="str">
            <v>FACSS</v>
          </cell>
          <cell r="AG193" t="str">
            <v>IPSPU</v>
          </cell>
          <cell r="AH193" t="str">
            <v>Pagado</v>
          </cell>
          <cell r="AI193" t="str">
            <v>SL65291</v>
          </cell>
          <cell r="AJ193">
            <v>3900623</v>
          </cell>
          <cell r="AK193">
            <v>3900623</v>
          </cell>
          <cell r="AL193">
            <v>0</v>
          </cell>
          <cell r="AM193">
            <v>0</v>
          </cell>
          <cell r="AN193">
            <v>0</v>
          </cell>
          <cell r="AO193">
            <v>0</v>
          </cell>
          <cell r="AP193">
            <v>0</v>
          </cell>
          <cell r="AQ193">
            <v>0</v>
          </cell>
          <cell r="AR193">
            <v>390062</v>
          </cell>
          <cell r="AS193">
            <v>3510561</v>
          </cell>
          <cell r="AT193">
            <v>0</v>
          </cell>
          <cell r="AU193">
            <v>0</v>
          </cell>
          <cell r="AV193" t="str">
            <v>CRUCE</v>
          </cell>
          <cell r="AW193" t="str">
            <v>11306750</v>
          </cell>
          <cell r="AX193" t="str">
            <v>41425</v>
          </cell>
          <cell r="AY193" t="str">
            <v>0</v>
          </cell>
          <cell r="AZ193" t="str">
            <v>43986</v>
          </cell>
        </row>
        <row r="194">
          <cell r="G194">
            <v>62644</v>
          </cell>
          <cell r="H194" t="str">
            <v>ADMINISTRADORA</v>
          </cell>
          <cell r="I194">
            <v>39</v>
          </cell>
          <cell r="J194" t="str">
            <v>CONTRIBUTIVO MOVILIDAD</v>
          </cell>
          <cell r="K194" t="str">
            <v>CC-1102864175</v>
          </cell>
          <cell r="L194" t="str">
            <v>P</v>
          </cell>
          <cell r="M194" t="str">
            <v>NINGUNO</v>
          </cell>
          <cell r="N194">
            <v>0</v>
          </cell>
          <cell r="O194">
            <v>13</v>
          </cell>
          <cell r="P194">
            <v>44396</v>
          </cell>
          <cell r="Q194">
            <v>44399</v>
          </cell>
          <cell r="R194">
            <v>44622</v>
          </cell>
          <cell r="S194">
            <v>393298</v>
          </cell>
          <cell r="T194">
            <v>0</v>
          </cell>
          <cell r="U194">
            <v>0</v>
          </cell>
          <cell r="V194">
            <v>393298</v>
          </cell>
          <cell r="W194">
            <v>393298</v>
          </cell>
          <cell r="X194">
            <v>0</v>
          </cell>
          <cell r="Y194">
            <v>0</v>
          </cell>
          <cell r="Z194" t="str">
            <v>NA</v>
          </cell>
          <cell r="AA194" t="str">
            <v>NA</v>
          </cell>
          <cell r="AB194">
            <v>0</v>
          </cell>
          <cell r="AC194">
            <v>0</v>
          </cell>
          <cell r="AD194">
            <v>0</v>
          </cell>
          <cell r="AE194">
            <v>44686</v>
          </cell>
          <cell r="AF194" t="str">
            <v>FACCS</v>
          </cell>
          <cell r="AG194" t="str">
            <v>IPSBC</v>
          </cell>
          <cell r="AH194" t="str">
            <v>Pagado</v>
          </cell>
          <cell r="AI194" t="str">
            <v>SL62644</v>
          </cell>
          <cell r="AJ194">
            <v>393298</v>
          </cell>
          <cell r="AK194">
            <v>393298</v>
          </cell>
          <cell r="AL194">
            <v>0</v>
          </cell>
          <cell r="AM194">
            <v>0</v>
          </cell>
          <cell r="AN194">
            <v>0</v>
          </cell>
          <cell r="AO194">
            <v>0</v>
          </cell>
          <cell r="AP194">
            <v>0</v>
          </cell>
          <cell r="AQ194">
            <v>0</v>
          </cell>
          <cell r="AR194">
            <v>393298</v>
          </cell>
          <cell r="AS194">
            <v>0</v>
          </cell>
          <cell r="AT194">
            <v>0</v>
          </cell>
          <cell r="AU194">
            <v>0</v>
          </cell>
          <cell r="AV194" t="str">
            <v>NA</v>
          </cell>
          <cell r="AW194" t="str">
            <v>1182760</v>
          </cell>
          <cell r="AX194" t="str">
            <v>0</v>
          </cell>
          <cell r="AY194" t="str">
            <v>0</v>
          </cell>
          <cell r="AZ194" t="str">
            <v>86119</v>
          </cell>
        </row>
        <row r="195">
          <cell r="G195">
            <v>62976</v>
          </cell>
          <cell r="H195" t="str">
            <v>ADMINISTRADORA</v>
          </cell>
          <cell r="I195">
            <v>39</v>
          </cell>
          <cell r="J195" t="str">
            <v>CONTRIBUTIVO MOVILIDAD</v>
          </cell>
          <cell r="K195" t="str">
            <v>CC-1102864175</v>
          </cell>
          <cell r="L195" t="str">
            <v>P</v>
          </cell>
          <cell r="M195" t="str">
            <v>NINGUNO</v>
          </cell>
          <cell r="N195">
            <v>0</v>
          </cell>
          <cell r="O195">
            <v>13</v>
          </cell>
          <cell r="P195">
            <v>44396</v>
          </cell>
          <cell r="Q195">
            <v>44400</v>
          </cell>
          <cell r="R195">
            <v>44622</v>
          </cell>
          <cell r="S195">
            <v>48900</v>
          </cell>
          <cell r="T195">
            <v>0</v>
          </cell>
          <cell r="U195">
            <v>0</v>
          </cell>
          <cell r="V195">
            <v>48900</v>
          </cell>
          <cell r="W195">
            <v>48900</v>
          </cell>
          <cell r="X195">
            <v>0</v>
          </cell>
          <cell r="Y195">
            <v>0</v>
          </cell>
          <cell r="Z195" t="str">
            <v>NA</v>
          </cell>
          <cell r="AA195" t="str">
            <v>NA</v>
          </cell>
          <cell r="AB195">
            <v>0</v>
          </cell>
          <cell r="AC195">
            <v>0</v>
          </cell>
          <cell r="AD195">
            <v>0</v>
          </cell>
          <cell r="AE195">
            <v>44686</v>
          </cell>
          <cell r="AF195" t="str">
            <v>FACCS</v>
          </cell>
          <cell r="AG195" t="str">
            <v>IPSBC</v>
          </cell>
          <cell r="AH195" t="str">
            <v>Pagado</v>
          </cell>
          <cell r="AI195" t="str">
            <v>SL62976</v>
          </cell>
          <cell r="AJ195">
            <v>48900</v>
          </cell>
          <cell r="AK195">
            <v>48900</v>
          </cell>
          <cell r="AL195">
            <v>0</v>
          </cell>
          <cell r="AM195">
            <v>0</v>
          </cell>
          <cell r="AN195">
            <v>0</v>
          </cell>
          <cell r="AO195">
            <v>0</v>
          </cell>
          <cell r="AP195">
            <v>0</v>
          </cell>
          <cell r="AQ195">
            <v>0</v>
          </cell>
          <cell r="AR195">
            <v>48900</v>
          </cell>
          <cell r="AS195">
            <v>0</v>
          </cell>
          <cell r="AT195">
            <v>0</v>
          </cell>
          <cell r="AU195">
            <v>0</v>
          </cell>
          <cell r="AV195" t="str">
            <v>NA</v>
          </cell>
          <cell r="AW195" t="str">
            <v>1182772</v>
          </cell>
          <cell r="AX195" t="str">
            <v>0</v>
          </cell>
          <cell r="AY195" t="str">
            <v>0</v>
          </cell>
          <cell r="AZ195" t="str">
            <v>86119</v>
          </cell>
        </row>
        <row r="196">
          <cell r="G196">
            <v>63918</v>
          </cell>
          <cell r="H196" t="str">
            <v>ADMINISTRADORA</v>
          </cell>
          <cell r="I196">
            <v>39</v>
          </cell>
          <cell r="J196" t="str">
            <v>CONTRIBUTIVO MOVILIDAD</v>
          </cell>
          <cell r="K196" t="str">
            <v>CC-1102864175</v>
          </cell>
          <cell r="L196" t="str">
            <v>P</v>
          </cell>
          <cell r="M196" t="str">
            <v>NINGUNO</v>
          </cell>
          <cell r="N196">
            <v>0</v>
          </cell>
          <cell r="O196">
            <v>13</v>
          </cell>
          <cell r="P196">
            <v>44396</v>
          </cell>
          <cell r="Q196">
            <v>44406</v>
          </cell>
          <cell r="R196">
            <v>44622</v>
          </cell>
          <cell r="S196">
            <v>146100</v>
          </cell>
          <cell r="T196">
            <v>0</v>
          </cell>
          <cell r="U196">
            <v>0</v>
          </cell>
          <cell r="V196">
            <v>146100</v>
          </cell>
          <cell r="W196">
            <v>146100</v>
          </cell>
          <cell r="X196">
            <v>0</v>
          </cell>
          <cell r="Y196">
            <v>0</v>
          </cell>
          <cell r="Z196" t="str">
            <v>NA</v>
          </cell>
          <cell r="AA196" t="str">
            <v>NA</v>
          </cell>
          <cell r="AB196">
            <v>0</v>
          </cell>
          <cell r="AC196">
            <v>0</v>
          </cell>
          <cell r="AD196">
            <v>0</v>
          </cell>
          <cell r="AE196">
            <v>44686</v>
          </cell>
          <cell r="AF196" t="str">
            <v>FACCS</v>
          </cell>
          <cell r="AG196" t="str">
            <v>IPSBC</v>
          </cell>
          <cell r="AH196" t="str">
            <v>Pagado</v>
          </cell>
          <cell r="AI196" t="str">
            <v>SL63918</v>
          </cell>
          <cell r="AJ196">
            <v>146100</v>
          </cell>
          <cell r="AK196">
            <v>146100</v>
          </cell>
          <cell r="AL196">
            <v>0</v>
          </cell>
          <cell r="AM196">
            <v>0</v>
          </cell>
          <cell r="AN196">
            <v>0</v>
          </cell>
          <cell r="AO196">
            <v>0</v>
          </cell>
          <cell r="AP196">
            <v>0</v>
          </cell>
          <cell r="AQ196">
            <v>0</v>
          </cell>
          <cell r="AR196">
            <v>146100</v>
          </cell>
          <cell r="AS196">
            <v>0</v>
          </cell>
          <cell r="AT196">
            <v>0</v>
          </cell>
          <cell r="AU196">
            <v>0</v>
          </cell>
          <cell r="AV196" t="str">
            <v>NA</v>
          </cell>
          <cell r="AW196" t="str">
            <v>1182753</v>
          </cell>
          <cell r="AX196" t="str">
            <v>0</v>
          </cell>
          <cell r="AY196" t="str">
            <v>0</v>
          </cell>
          <cell r="AZ196" t="str">
            <v>86119</v>
          </cell>
        </row>
        <row r="197">
          <cell r="G197">
            <v>62910</v>
          </cell>
          <cell r="H197" t="str">
            <v>CTC</v>
          </cell>
          <cell r="I197">
            <v>39</v>
          </cell>
          <cell r="J197" t="str">
            <v>SUBSIDIADO PLENO</v>
          </cell>
          <cell r="K197" t="str">
            <v>RC-1029607123</v>
          </cell>
          <cell r="L197" t="str">
            <v>P</v>
          </cell>
          <cell r="M197" t="str">
            <v>NINGUNO</v>
          </cell>
          <cell r="N197">
            <v>0</v>
          </cell>
          <cell r="O197">
            <v>14</v>
          </cell>
          <cell r="P197">
            <v>44372</v>
          </cell>
          <cell r="Q197">
            <v>44400</v>
          </cell>
          <cell r="R197">
            <v>44622</v>
          </cell>
          <cell r="S197">
            <v>140897</v>
          </cell>
          <cell r="T197">
            <v>0</v>
          </cell>
          <cell r="U197">
            <v>0</v>
          </cell>
          <cell r="V197">
            <v>140897</v>
          </cell>
          <cell r="W197">
            <v>140897</v>
          </cell>
          <cell r="X197">
            <v>0</v>
          </cell>
          <cell r="Y197">
            <v>0</v>
          </cell>
          <cell r="Z197" t="str">
            <v>NA</v>
          </cell>
          <cell r="AA197" t="str">
            <v>NA</v>
          </cell>
          <cell r="AB197">
            <v>0</v>
          </cell>
          <cell r="AC197">
            <v>0</v>
          </cell>
          <cell r="AD197">
            <v>0</v>
          </cell>
          <cell r="AR197">
            <v>0</v>
          </cell>
          <cell r="AT197">
            <v>0</v>
          </cell>
          <cell r="AU197">
            <v>0</v>
          </cell>
          <cell r="AV197" t="str">
            <v>NA</v>
          </cell>
          <cell r="AX197" t="str">
            <v>0</v>
          </cell>
          <cell r="AY197" t="str">
            <v>0</v>
          </cell>
          <cell r="AZ197" t="str">
            <v>0</v>
          </cell>
        </row>
        <row r="198">
          <cell r="G198">
            <v>64639</v>
          </cell>
          <cell r="H198" t="str">
            <v>ADMINISTRADORA</v>
          </cell>
          <cell r="I198">
            <v>39</v>
          </cell>
          <cell r="J198" t="str">
            <v>SUBSIDIADO PLENO</v>
          </cell>
          <cell r="K198" t="str">
            <v>TI-1072658699</v>
          </cell>
          <cell r="L198" t="str">
            <v>P</v>
          </cell>
          <cell r="M198" t="str">
            <v>NINGUNO</v>
          </cell>
          <cell r="N198">
            <v>0</v>
          </cell>
          <cell r="O198">
            <v>13</v>
          </cell>
          <cell r="P198">
            <v>44378</v>
          </cell>
          <cell r="Q198">
            <v>44408</v>
          </cell>
          <cell r="R198">
            <v>44623</v>
          </cell>
          <cell r="S198">
            <v>59600</v>
          </cell>
          <cell r="T198">
            <v>0</v>
          </cell>
          <cell r="U198">
            <v>0</v>
          </cell>
          <cell r="V198">
            <v>59600</v>
          </cell>
          <cell r="W198">
            <v>59600</v>
          </cell>
          <cell r="X198">
            <v>0</v>
          </cell>
          <cell r="Y198">
            <v>0</v>
          </cell>
          <cell r="Z198" t="str">
            <v>NA</v>
          </cell>
          <cell r="AA198" t="str">
            <v>NA</v>
          </cell>
          <cell r="AB198">
            <v>0</v>
          </cell>
          <cell r="AC198">
            <v>0</v>
          </cell>
          <cell r="AD198">
            <v>0</v>
          </cell>
          <cell r="AE198">
            <v>44686</v>
          </cell>
          <cell r="AF198" t="str">
            <v>FACSS</v>
          </cell>
          <cell r="AG198" t="str">
            <v>IPSPU</v>
          </cell>
          <cell r="AH198" t="str">
            <v>Pagado</v>
          </cell>
          <cell r="AI198" t="str">
            <v>SL64639</v>
          </cell>
          <cell r="AJ198">
            <v>59600</v>
          </cell>
          <cell r="AK198">
            <v>59600</v>
          </cell>
          <cell r="AL198">
            <v>0</v>
          </cell>
          <cell r="AM198">
            <v>0</v>
          </cell>
          <cell r="AN198">
            <v>0</v>
          </cell>
          <cell r="AO198">
            <v>0</v>
          </cell>
          <cell r="AP198">
            <v>0</v>
          </cell>
          <cell r="AQ198">
            <v>0</v>
          </cell>
          <cell r="AR198">
            <v>5960</v>
          </cell>
          <cell r="AS198">
            <v>53640</v>
          </cell>
          <cell r="AT198">
            <v>0</v>
          </cell>
          <cell r="AU198">
            <v>0</v>
          </cell>
          <cell r="AV198" t="str">
            <v>CRUCE</v>
          </cell>
          <cell r="AW198" t="str">
            <v>11351500</v>
          </cell>
          <cell r="AX198" t="str">
            <v>41425</v>
          </cell>
          <cell r="AY198" t="str">
            <v>0</v>
          </cell>
          <cell r="AZ198" t="str">
            <v>43986</v>
          </cell>
        </row>
        <row r="199">
          <cell r="G199">
            <v>62909</v>
          </cell>
          <cell r="H199" t="str">
            <v>ADMINISTRADORA</v>
          </cell>
          <cell r="I199">
            <v>39</v>
          </cell>
          <cell r="J199" t="str">
            <v>SUBSIDIADO PLENO</v>
          </cell>
          <cell r="K199" t="str">
            <v>RC-1029607123</v>
          </cell>
          <cell r="L199" t="str">
            <v>P</v>
          </cell>
          <cell r="M199" t="str">
            <v>NINGUNO</v>
          </cell>
          <cell r="N199">
            <v>0</v>
          </cell>
          <cell r="O199">
            <v>14</v>
          </cell>
          <cell r="P199">
            <v>44348</v>
          </cell>
          <cell r="Q199">
            <v>44400</v>
          </cell>
          <cell r="R199">
            <v>44623</v>
          </cell>
          <cell r="S199">
            <v>34613074</v>
          </cell>
          <cell r="T199">
            <v>0</v>
          </cell>
          <cell r="U199">
            <v>0</v>
          </cell>
          <cell r="V199">
            <v>34613074</v>
          </cell>
          <cell r="W199">
            <v>34613074</v>
          </cell>
          <cell r="X199">
            <v>0</v>
          </cell>
          <cell r="Y199">
            <v>0</v>
          </cell>
          <cell r="Z199" t="str">
            <v>NA</v>
          </cell>
          <cell r="AA199" t="str">
            <v>NA</v>
          </cell>
          <cell r="AB199">
            <v>0</v>
          </cell>
          <cell r="AC199">
            <v>0</v>
          </cell>
          <cell r="AD199">
            <v>0</v>
          </cell>
          <cell r="AE199">
            <v>44686</v>
          </cell>
          <cell r="AF199" t="str">
            <v>FACSS</v>
          </cell>
          <cell r="AG199" t="str">
            <v>IPSPU</v>
          </cell>
          <cell r="AH199" t="str">
            <v>Pagado</v>
          </cell>
          <cell r="AI199" t="str">
            <v>SL62909</v>
          </cell>
          <cell r="AJ199">
            <v>34613074</v>
          </cell>
          <cell r="AK199">
            <v>34613074</v>
          </cell>
          <cell r="AL199">
            <v>0</v>
          </cell>
          <cell r="AM199">
            <v>0</v>
          </cell>
          <cell r="AN199">
            <v>0</v>
          </cell>
          <cell r="AO199">
            <v>0</v>
          </cell>
          <cell r="AP199">
            <v>0</v>
          </cell>
          <cell r="AQ199">
            <v>0</v>
          </cell>
          <cell r="AR199">
            <v>17229839</v>
          </cell>
          <cell r="AS199">
            <v>17383235</v>
          </cell>
          <cell r="AT199">
            <v>0</v>
          </cell>
          <cell r="AU199">
            <v>0</v>
          </cell>
          <cell r="AV199" t="str">
            <v>CRUCE</v>
          </cell>
          <cell r="AW199" t="str">
            <v>11380337</v>
          </cell>
          <cell r="AX199" t="str">
            <v>41425</v>
          </cell>
          <cell r="AY199" t="str">
            <v>0</v>
          </cell>
          <cell r="AZ199" t="str">
            <v>43986</v>
          </cell>
        </row>
        <row r="200">
          <cell r="G200">
            <v>100250</v>
          </cell>
          <cell r="H200" t="str">
            <v>ADMINISTRADORA</v>
          </cell>
          <cell r="I200">
            <v>39</v>
          </cell>
          <cell r="J200" t="str">
            <v>SUBSIDIADO PLENO</v>
          </cell>
          <cell r="K200" t="str">
            <v>CN-169540537</v>
          </cell>
          <cell r="L200" t="str">
            <v>P</v>
          </cell>
          <cell r="M200" t="str">
            <v>NINGUNO</v>
          </cell>
          <cell r="N200">
            <v>0</v>
          </cell>
          <cell r="O200">
            <v>15</v>
          </cell>
          <cell r="P200">
            <v>44562</v>
          </cell>
          <cell r="Q200">
            <v>44580</v>
          </cell>
          <cell r="R200">
            <v>44628</v>
          </cell>
          <cell r="S200">
            <v>13200</v>
          </cell>
          <cell r="T200">
            <v>0</v>
          </cell>
          <cell r="U200">
            <v>0</v>
          </cell>
          <cell r="V200">
            <v>13200</v>
          </cell>
          <cell r="W200">
            <v>13200</v>
          </cell>
          <cell r="X200">
            <v>0</v>
          </cell>
          <cell r="Y200">
            <v>0</v>
          </cell>
          <cell r="Z200" t="str">
            <v>NA</v>
          </cell>
          <cell r="AA200" t="str">
            <v>NA</v>
          </cell>
          <cell r="AB200">
            <v>0</v>
          </cell>
          <cell r="AC200">
            <v>0</v>
          </cell>
          <cell r="AD200">
            <v>0</v>
          </cell>
          <cell r="AE200">
            <v>44628</v>
          </cell>
          <cell r="AF200" t="str">
            <v>FACSS</v>
          </cell>
          <cell r="AG200" t="str">
            <v>IPSPU</v>
          </cell>
          <cell r="AH200" t="str">
            <v>Pagado</v>
          </cell>
          <cell r="AI200" t="str">
            <v>SL100250</v>
          </cell>
          <cell r="AJ200">
            <v>13200</v>
          </cell>
          <cell r="AK200">
            <v>13200</v>
          </cell>
          <cell r="AL200">
            <v>0</v>
          </cell>
          <cell r="AM200">
            <v>0</v>
          </cell>
          <cell r="AN200">
            <v>0</v>
          </cell>
          <cell r="AO200">
            <v>0</v>
          </cell>
          <cell r="AP200">
            <v>0</v>
          </cell>
          <cell r="AQ200">
            <v>0</v>
          </cell>
          <cell r="AR200">
            <v>0</v>
          </cell>
          <cell r="AS200">
            <v>13200</v>
          </cell>
          <cell r="AT200">
            <v>0</v>
          </cell>
          <cell r="AU200">
            <v>0</v>
          </cell>
          <cell r="AV200" t="str">
            <v>GIRO DIRECTO DEL M.PS.  MES DE ABRIL DE 2022. EVENTO|GIRO DIRECTO DEL M.PS.  MES DE MAYO DE 2022. EVENTO</v>
          </cell>
          <cell r="AW200" t="str">
            <v>10922080</v>
          </cell>
          <cell r="AX200" t="str">
            <v>41425|41962</v>
          </cell>
          <cell r="AY200" t="str">
            <v>0</v>
          </cell>
          <cell r="AZ200" t="str">
            <v>0</v>
          </cell>
        </row>
        <row r="201">
          <cell r="G201">
            <v>107070</v>
          </cell>
          <cell r="H201" t="str">
            <v>ADMINISTRADORA</v>
          </cell>
          <cell r="I201">
            <v>39</v>
          </cell>
          <cell r="J201" t="str">
            <v>SUBSIDIADO PLENO</v>
          </cell>
          <cell r="K201" t="str">
            <v>CC-1193588824</v>
          </cell>
          <cell r="L201" t="str">
            <v>P</v>
          </cell>
          <cell r="M201" t="str">
            <v>NINGUNO</v>
          </cell>
          <cell r="N201">
            <v>0</v>
          </cell>
          <cell r="O201">
            <v>15</v>
          </cell>
          <cell r="P201">
            <v>44613</v>
          </cell>
          <cell r="Q201">
            <v>44613</v>
          </cell>
          <cell r="R201">
            <v>44628</v>
          </cell>
          <cell r="S201">
            <v>57800</v>
          </cell>
          <cell r="T201">
            <v>0</v>
          </cell>
          <cell r="U201">
            <v>0</v>
          </cell>
          <cell r="V201">
            <v>57800</v>
          </cell>
          <cell r="W201">
            <v>57800</v>
          </cell>
          <cell r="X201">
            <v>0</v>
          </cell>
          <cell r="Y201">
            <v>0</v>
          </cell>
          <cell r="Z201" t="str">
            <v>NA</v>
          </cell>
          <cell r="AA201" t="str">
            <v>NA</v>
          </cell>
          <cell r="AB201">
            <v>0</v>
          </cell>
          <cell r="AC201">
            <v>0</v>
          </cell>
          <cell r="AD201">
            <v>0</v>
          </cell>
          <cell r="AE201">
            <v>44628</v>
          </cell>
          <cell r="AF201" t="str">
            <v>FACSS</v>
          </cell>
          <cell r="AG201" t="str">
            <v>IPSPU</v>
          </cell>
          <cell r="AH201" t="str">
            <v>Pagado</v>
          </cell>
          <cell r="AI201" t="str">
            <v>SL107070</v>
          </cell>
          <cell r="AJ201">
            <v>57800</v>
          </cell>
          <cell r="AK201">
            <v>57800</v>
          </cell>
          <cell r="AL201">
            <v>0</v>
          </cell>
          <cell r="AM201">
            <v>0</v>
          </cell>
          <cell r="AN201">
            <v>0</v>
          </cell>
          <cell r="AO201">
            <v>0</v>
          </cell>
          <cell r="AP201">
            <v>0</v>
          </cell>
          <cell r="AQ201">
            <v>0</v>
          </cell>
          <cell r="AR201">
            <v>0</v>
          </cell>
          <cell r="AS201">
            <v>57800</v>
          </cell>
          <cell r="AT201">
            <v>0</v>
          </cell>
          <cell r="AU201">
            <v>0</v>
          </cell>
          <cell r="AV201" t="str">
            <v>GIRO DIRECTO DEL M.PS.  MES DE ABRIL DE 2022. EVENTO</v>
          </cell>
          <cell r="AW201" t="str">
            <v>10652368</v>
          </cell>
          <cell r="AX201" t="str">
            <v>41425</v>
          </cell>
          <cell r="AY201" t="str">
            <v>0</v>
          </cell>
          <cell r="AZ201" t="str">
            <v>0</v>
          </cell>
        </row>
        <row r="202">
          <cell r="G202">
            <v>91335</v>
          </cell>
          <cell r="H202" t="str">
            <v>ADMINISTRADORA</v>
          </cell>
          <cell r="I202">
            <v>39</v>
          </cell>
          <cell r="J202" t="str">
            <v>SUBSIDIADO PLENO</v>
          </cell>
          <cell r="K202" t="str">
            <v>CC-1193588824</v>
          </cell>
          <cell r="L202" t="str">
            <v>P</v>
          </cell>
          <cell r="M202" t="str">
            <v>NINGUNO</v>
          </cell>
          <cell r="N202">
            <v>0</v>
          </cell>
          <cell r="O202">
            <v>15</v>
          </cell>
          <cell r="P202">
            <v>44537</v>
          </cell>
          <cell r="Q202">
            <v>44537</v>
          </cell>
          <cell r="R202">
            <v>44628</v>
          </cell>
          <cell r="S202">
            <v>162900</v>
          </cell>
          <cell r="T202">
            <v>0</v>
          </cell>
          <cell r="U202">
            <v>0</v>
          </cell>
          <cell r="V202">
            <v>162900</v>
          </cell>
          <cell r="W202">
            <v>162900</v>
          </cell>
          <cell r="X202">
            <v>0</v>
          </cell>
          <cell r="Y202">
            <v>0</v>
          </cell>
          <cell r="Z202" t="str">
            <v>NA</v>
          </cell>
          <cell r="AA202" t="str">
            <v>NA</v>
          </cell>
          <cell r="AB202">
            <v>0</v>
          </cell>
          <cell r="AC202">
            <v>0</v>
          </cell>
          <cell r="AD202">
            <v>0</v>
          </cell>
          <cell r="AE202">
            <v>44628</v>
          </cell>
          <cell r="AF202" t="str">
            <v>FACSS</v>
          </cell>
          <cell r="AG202" t="str">
            <v>IPSPU</v>
          </cell>
          <cell r="AH202" t="str">
            <v>Pagado</v>
          </cell>
          <cell r="AI202" t="str">
            <v>SL91335</v>
          </cell>
          <cell r="AJ202">
            <v>162900</v>
          </cell>
          <cell r="AK202">
            <v>162900</v>
          </cell>
          <cell r="AL202">
            <v>0</v>
          </cell>
          <cell r="AM202">
            <v>0</v>
          </cell>
          <cell r="AN202">
            <v>0</v>
          </cell>
          <cell r="AO202">
            <v>0</v>
          </cell>
          <cell r="AP202">
            <v>0</v>
          </cell>
          <cell r="AQ202">
            <v>0</v>
          </cell>
          <cell r="AR202">
            <v>0</v>
          </cell>
          <cell r="AS202">
            <v>162900</v>
          </cell>
          <cell r="AT202">
            <v>0</v>
          </cell>
          <cell r="AU202">
            <v>0</v>
          </cell>
          <cell r="AV202" t="str">
            <v>GIRO DIRECTO DEL M.PS.  MES DE ABRIL DE 2022. EVENTO</v>
          </cell>
          <cell r="AW202" t="str">
            <v>10650286</v>
          </cell>
          <cell r="AX202" t="str">
            <v>41425</v>
          </cell>
          <cell r="AY202" t="str">
            <v>0</v>
          </cell>
          <cell r="AZ202" t="str">
            <v>0</v>
          </cell>
        </row>
        <row r="203">
          <cell r="G203">
            <v>91545</v>
          </cell>
          <cell r="H203" t="str">
            <v>ADMINISTRADORA</v>
          </cell>
          <cell r="I203">
            <v>39</v>
          </cell>
          <cell r="J203" t="str">
            <v>SUBSIDIADO PLENO</v>
          </cell>
          <cell r="K203" t="str">
            <v>CC-1193588824</v>
          </cell>
          <cell r="L203" t="str">
            <v>P</v>
          </cell>
          <cell r="M203" t="str">
            <v>NINGUNO</v>
          </cell>
          <cell r="N203">
            <v>0</v>
          </cell>
          <cell r="O203">
            <v>15</v>
          </cell>
          <cell r="P203">
            <v>44537</v>
          </cell>
          <cell r="Q203">
            <v>44539</v>
          </cell>
          <cell r="R203">
            <v>44628</v>
          </cell>
          <cell r="S203">
            <v>531500</v>
          </cell>
          <cell r="T203">
            <v>0</v>
          </cell>
          <cell r="U203">
            <v>0</v>
          </cell>
          <cell r="V203">
            <v>531500</v>
          </cell>
          <cell r="W203">
            <v>531500</v>
          </cell>
          <cell r="X203">
            <v>0</v>
          </cell>
          <cell r="Y203">
            <v>0</v>
          </cell>
          <cell r="Z203" t="str">
            <v>NA</v>
          </cell>
          <cell r="AA203" t="str">
            <v>NA</v>
          </cell>
          <cell r="AB203">
            <v>0</v>
          </cell>
          <cell r="AC203">
            <v>0</v>
          </cell>
          <cell r="AD203">
            <v>0</v>
          </cell>
          <cell r="AE203">
            <v>44628</v>
          </cell>
          <cell r="AF203" t="str">
            <v>FACSS</v>
          </cell>
          <cell r="AG203" t="str">
            <v>IPSPU</v>
          </cell>
          <cell r="AH203" t="str">
            <v>Pagado</v>
          </cell>
          <cell r="AI203" t="str">
            <v>SL91545</v>
          </cell>
          <cell r="AJ203">
            <v>531500</v>
          </cell>
          <cell r="AK203">
            <v>531500</v>
          </cell>
          <cell r="AL203">
            <v>0</v>
          </cell>
          <cell r="AM203">
            <v>0</v>
          </cell>
          <cell r="AN203">
            <v>0</v>
          </cell>
          <cell r="AO203">
            <v>0</v>
          </cell>
          <cell r="AP203">
            <v>0</v>
          </cell>
          <cell r="AQ203">
            <v>0</v>
          </cell>
          <cell r="AR203">
            <v>0</v>
          </cell>
          <cell r="AS203">
            <v>531500</v>
          </cell>
          <cell r="AT203">
            <v>0</v>
          </cell>
          <cell r="AU203">
            <v>0</v>
          </cell>
          <cell r="AV203" t="str">
            <v>GIRO DIRECTO DEL M.PS.  MES DE ABRIL DE 2022. EVENTO</v>
          </cell>
          <cell r="AW203" t="str">
            <v>10650289</v>
          </cell>
          <cell r="AX203" t="str">
            <v>41425</v>
          </cell>
          <cell r="AY203" t="str">
            <v>0</v>
          </cell>
          <cell r="AZ203" t="str">
            <v>0</v>
          </cell>
        </row>
        <row r="204">
          <cell r="G204">
            <v>92897</v>
          </cell>
          <cell r="H204" t="str">
            <v>ADMINISTRADORA</v>
          </cell>
          <cell r="I204">
            <v>39</v>
          </cell>
          <cell r="J204" t="str">
            <v>SUBSIDIADO PLENO</v>
          </cell>
          <cell r="K204" t="str">
            <v>CC-1193588824</v>
          </cell>
          <cell r="L204" t="str">
            <v>P</v>
          </cell>
          <cell r="M204" t="str">
            <v>NINGUNO</v>
          </cell>
          <cell r="N204">
            <v>0</v>
          </cell>
          <cell r="O204">
            <v>15</v>
          </cell>
          <cell r="P204">
            <v>44537</v>
          </cell>
          <cell r="Q204">
            <v>44545</v>
          </cell>
          <cell r="R204">
            <v>44628</v>
          </cell>
          <cell r="S204">
            <v>364600</v>
          </cell>
          <cell r="T204">
            <v>0</v>
          </cell>
          <cell r="U204">
            <v>0</v>
          </cell>
          <cell r="V204">
            <v>364600</v>
          </cell>
          <cell r="W204">
            <v>364600</v>
          </cell>
          <cell r="X204">
            <v>0</v>
          </cell>
          <cell r="Y204">
            <v>0</v>
          </cell>
          <cell r="Z204" t="str">
            <v>NA</v>
          </cell>
          <cell r="AA204" t="str">
            <v>NA</v>
          </cell>
          <cell r="AB204">
            <v>0</v>
          </cell>
          <cell r="AC204">
            <v>0</v>
          </cell>
          <cell r="AD204">
            <v>0</v>
          </cell>
          <cell r="AE204">
            <v>44628</v>
          </cell>
          <cell r="AF204" t="str">
            <v>FACSS</v>
          </cell>
          <cell r="AG204" t="str">
            <v>IPSPU</v>
          </cell>
          <cell r="AH204" t="str">
            <v>Pagado</v>
          </cell>
          <cell r="AI204" t="str">
            <v>SL92897</v>
          </cell>
          <cell r="AJ204">
            <v>364600</v>
          </cell>
          <cell r="AK204">
            <v>364600</v>
          </cell>
          <cell r="AL204">
            <v>0</v>
          </cell>
          <cell r="AM204">
            <v>0</v>
          </cell>
          <cell r="AN204">
            <v>0</v>
          </cell>
          <cell r="AO204">
            <v>0</v>
          </cell>
          <cell r="AP204">
            <v>0</v>
          </cell>
          <cell r="AQ204">
            <v>0</v>
          </cell>
          <cell r="AR204">
            <v>0</v>
          </cell>
          <cell r="AS204">
            <v>364600</v>
          </cell>
          <cell r="AT204">
            <v>0</v>
          </cell>
          <cell r="AU204">
            <v>0</v>
          </cell>
          <cell r="AV204" t="str">
            <v>GIRO DIRECTO DEL M.PS.  MES DE ABRIL DE 2022. EVENTO</v>
          </cell>
          <cell r="AW204" t="str">
            <v>10650288</v>
          </cell>
          <cell r="AX204" t="str">
            <v>41425</v>
          </cell>
          <cell r="AY204" t="str">
            <v>0</v>
          </cell>
          <cell r="AZ204" t="str">
            <v>0</v>
          </cell>
        </row>
        <row r="205">
          <cell r="G205">
            <v>95715</v>
          </cell>
          <cell r="H205" t="str">
            <v>ADMINISTRADORA</v>
          </cell>
          <cell r="I205">
            <v>39</v>
          </cell>
          <cell r="J205" t="str">
            <v>SUBSIDIADO PLENO</v>
          </cell>
          <cell r="K205" t="str">
            <v>CC-1193588824</v>
          </cell>
          <cell r="L205" t="str">
            <v>P</v>
          </cell>
          <cell r="M205" t="str">
            <v>NINGUNO</v>
          </cell>
          <cell r="N205">
            <v>0</v>
          </cell>
          <cell r="O205">
            <v>15</v>
          </cell>
          <cell r="P205">
            <v>44537</v>
          </cell>
          <cell r="Q205">
            <v>44557</v>
          </cell>
          <cell r="R205">
            <v>44628</v>
          </cell>
          <cell r="S205">
            <v>52500</v>
          </cell>
          <cell r="T205">
            <v>0</v>
          </cell>
          <cell r="U205">
            <v>0</v>
          </cell>
          <cell r="V205">
            <v>52500</v>
          </cell>
          <cell r="W205">
            <v>52500</v>
          </cell>
          <cell r="X205">
            <v>0</v>
          </cell>
          <cell r="Y205">
            <v>0</v>
          </cell>
          <cell r="Z205" t="str">
            <v>NA</v>
          </cell>
          <cell r="AA205" t="str">
            <v>NA</v>
          </cell>
          <cell r="AB205">
            <v>0</v>
          </cell>
          <cell r="AC205">
            <v>0</v>
          </cell>
          <cell r="AD205">
            <v>0</v>
          </cell>
          <cell r="AE205">
            <v>44628</v>
          </cell>
          <cell r="AF205" t="str">
            <v>FACSS</v>
          </cell>
          <cell r="AG205" t="str">
            <v>IPSPU</v>
          </cell>
          <cell r="AH205" t="str">
            <v>Pagado</v>
          </cell>
          <cell r="AI205" t="str">
            <v>SL95715</v>
          </cell>
          <cell r="AJ205">
            <v>52500</v>
          </cell>
          <cell r="AK205">
            <v>52500</v>
          </cell>
          <cell r="AL205">
            <v>0</v>
          </cell>
          <cell r="AM205">
            <v>0</v>
          </cell>
          <cell r="AN205">
            <v>0</v>
          </cell>
          <cell r="AO205">
            <v>0</v>
          </cell>
          <cell r="AP205">
            <v>0</v>
          </cell>
          <cell r="AQ205">
            <v>0</v>
          </cell>
          <cell r="AR205">
            <v>0</v>
          </cell>
          <cell r="AS205">
            <v>52500</v>
          </cell>
          <cell r="AT205">
            <v>0</v>
          </cell>
          <cell r="AU205">
            <v>0</v>
          </cell>
          <cell r="AV205" t="str">
            <v>GIRO DIRECTO DEL M.PS.  MES DE ABRIL DE 2022. EVENTO</v>
          </cell>
          <cell r="AW205" t="str">
            <v>10650287</v>
          </cell>
          <cell r="AX205" t="str">
            <v>41425</v>
          </cell>
          <cell r="AY205" t="str">
            <v>0</v>
          </cell>
          <cell r="AZ205" t="str">
            <v>0</v>
          </cell>
        </row>
        <row r="206">
          <cell r="G206">
            <v>107323</v>
          </cell>
          <cell r="H206" t="str">
            <v>ADMINISTRADORA</v>
          </cell>
          <cell r="I206">
            <v>39</v>
          </cell>
          <cell r="J206" t="str">
            <v>SUBSIDIADO PLENO</v>
          </cell>
          <cell r="K206" t="str">
            <v>CC-73435092</v>
          </cell>
          <cell r="L206" t="str">
            <v>P</v>
          </cell>
          <cell r="M206" t="str">
            <v>NINGUNO</v>
          </cell>
          <cell r="N206">
            <v>0</v>
          </cell>
          <cell r="O206">
            <v>13</v>
          </cell>
          <cell r="P206">
            <v>44611</v>
          </cell>
          <cell r="Q206">
            <v>44614</v>
          </cell>
          <cell r="R206">
            <v>44628</v>
          </cell>
          <cell r="S206">
            <v>202300</v>
          </cell>
          <cell r="T206">
            <v>0</v>
          </cell>
          <cell r="U206">
            <v>0</v>
          </cell>
          <cell r="V206">
            <v>202300</v>
          </cell>
          <cell r="W206">
            <v>202300</v>
          </cell>
          <cell r="X206">
            <v>0</v>
          </cell>
          <cell r="Y206">
            <v>0</v>
          </cell>
          <cell r="Z206" t="str">
            <v>NA</v>
          </cell>
          <cell r="AA206" t="str">
            <v>NA</v>
          </cell>
          <cell r="AB206">
            <v>0</v>
          </cell>
          <cell r="AC206">
            <v>0</v>
          </cell>
          <cell r="AD206">
            <v>0</v>
          </cell>
          <cell r="AE206">
            <v>44628</v>
          </cell>
          <cell r="AF206" t="str">
            <v>FACSS</v>
          </cell>
          <cell r="AG206" t="str">
            <v>IPSPU</v>
          </cell>
          <cell r="AH206" t="str">
            <v>Pagado</v>
          </cell>
          <cell r="AI206" t="str">
            <v>SL107323</v>
          </cell>
          <cell r="AJ206">
            <v>202300</v>
          </cell>
          <cell r="AK206">
            <v>202300</v>
          </cell>
          <cell r="AL206">
            <v>0</v>
          </cell>
          <cell r="AM206">
            <v>0</v>
          </cell>
          <cell r="AN206">
            <v>0</v>
          </cell>
          <cell r="AO206">
            <v>0</v>
          </cell>
          <cell r="AP206">
            <v>0</v>
          </cell>
          <cell r="AQ206">
            <v>0</v>
          </cell>
          <cell r="AR206">
            <v>0</v>
          </cell>
          <cell r="AS206">
            <v>202300</v>
          </cell>
          <cell r="AT206">
            <v>0</v>
          </cell>
          <cell r="AU206">
            <v>0</v>
          </cell>
          <cell r="AV206" t="str">
            <v>GIRO DIRECTO DEL M.PS.  MES DE ABRIL DE 2022. EVENTO</v>
          </cell>
          <cell r="AW206" t="str">
            <v>10649909</v>
          </cell>
          <cell r="AX206" t="str">
            <v>41425</v>
          </cell>
          <cell r="AY206" t="str">
            <v>0</v>
          </cell>
          <cell r="AZ206" t="str">
            <v>0</v>
          </cell>
        </row>
        <row r="207">
          <cell r="G207">
            <v>105032</v>
          </cell>
          <cell r="H207" t="str">
            <v>ADMINISTRADORA</v>
          </cell>
          <cell r="I207">
            <v>39</v>
          </cell>
          <cell r="J207" t="str">
            <v>SUBSIDIADO PLENO</v>
          </cell>
          <cell r="K207" t="str">
            <v>CC-1082934377</v>
          </cell>
          <cell r="L207" t="str">
            <v>P</v>
          </cell>
          <cell r="M207" t="str">
            <v>NINGUNO</v>
          </cell>
          <cell r="N207">
            <v>0</v>
          </cell>
          <cell r="O207">
            <v>13</v>
          </cell>
          <cell r="P207">
            <v>44601</v>
          </cell>
          <cell r="Q207">
            <v>44602</v>
          </cell>
          <cell r="R207">
            <v>44630</v>
          </cell>
          <cell r="S207">
            <v>395232</v>
          </cell>
          <cell r="T207">
            <v>0</v>
          </cell>
          <cell r="U207">
            <v>0</v>
          </cell>
          <cell r="V207">
            <v>395232</v>
          </cell>
          <cell r="W207">
            <v>395232</v>
          </cell>
          <cell r="X207">
            <v>0</v>
          </cell>
          <cell r="Y207">
            <v>0</v>
          </cell>
          <cell r="Z207" t="str">
            <v>NA</v>
          </cell>
          <cell r="AA207" t="str">
            <v>NA</v>
          </cell>
          <cell r="AB207">
            <v>0</v>
          </cell>
          <cell r="AC207">
            <v>0</v>
          </cell>
          <cell r="AD207">
            <v>0</v>
          </cell>
          <cell r="AE207">
            <v>44630</v>
          </cell>
          <cell r="AF207" t="str">
            <v>FACSS</v>
          </cell>
          <cell r="AG207" t="str">
            <v>IPSPU</v>
          </cell>
          <cell r="AH207" t="str">
            <v>Pagado</v>
          </cell>
          <cell r="AI207" t="str">
            <v>SL105032</v>
          </cell>
          <cell r="AJ207">
            <v>395232</v>
          </cell>
          <cell r="AK207">
            <v>395232</v>
          </cell>
          <cell r="AL207">
            <v>0</v>
          </cell>
          <cell r="AM207">
            <v>0</v>
          </cell>
          <cell r="AN207">
            <v>0</v>
          </cell>
          <cell r="AO207">
            <v>0</v>
          </cell>
          <cell r="AP207">
            <v>0</v>
          </cell>
          <cell r="AQ207">
            <v>0</v>
          </cell>
          <cell r="AR207">
            <v>0</v>
          </cell>
          <cell r="AS207">
            <v>395232</v>
          </cell>
          <cell r="AT207">
            <v>0</v>
          </cell>
          <cell r="AU207">
            <v>0</v>
          </cell>
          <cell r="AV207" t="str">
            <v>GIRO DIRECTO DEL M.PS.  MES DE ABRIL DE 2022. EVENTO|GIRO DIRECTO DEL M.PS.  MES DE MAYO DE 2022. EVENTO</v>
          </cell>
          <cell r="AW207" t="str">
            <v>10922522</v>
          </cell>
          <cell r="AX207" t="str">
            <v>41425|41962</v>
          </cell>
          <cell r="AY207" t="str">
            <v>0</v>
          </cell>
          <cell r="AZ207" t="str">
            <v>0</v>
          </cell>
        </row>
        <row r="208">
          <cell r="G208">
            <v>108284</v>
          </cell>
          <cell r="H208" t="str">
            <v>ADMINISTRADORA</v>
          </cell>
          <cell r="I208">
            <v>39</v>
          </cell>
          <cell r="J208" t="str">
            <v>SUBSIDIADO PLENO</v>
          </cell>
          <cell r="K208" t="str">
            <v>RC-1061830324</v>
          </cell>
          <cell r="L208" t="str">
            <v>P</v>
          </cell>
          <cell r="M208" t="str">
            <v>NINGUNO</v>
          </cell>
          <cell r="N208">
            <v>0</v>
          </cell>
          <cell r="O208">
            <v>13</v>
          </cell>
          <cell r="P208">
            <v>44613</v>
          </cell>
          <cell r="Q208">
            <v>44616</v>
          </cell>
          <cell r="R208">
            <v>44630</v>
          </cell>
          <cell r="S208">
            <v>627892</v>
          </cell>
          <cell r="T208">
            <v>0</v>
          </cell>
          <cell r="U208">
            <v>0</v>
          </cell>
          <cell r="V208">
            <v>627892</v>
          </cell>
          <cell r="W208">
            <v>627892</v>
          </cell>
          <cell r="X208">
            <v>0</v>
          </cell>
          <cell r="Y208">
            <v>0</v>
          </cell>
          <cell r="Z208" t="str">
            <v>NA</v>
          </cell>
          <cell r="AA208" t="str">
            <v>NA</v>
          </cell>
          <cell r="AB208">
            <v>0</v>
          </cell>
          <cell r="AC208">
            <v>0</v>
          </cell>
          <cell r="AD208">
            <v>0</v>
          </cell>
          <cell r="AE208">
            <v>44630</v>
          </cell>
          <cell r="AF208" t="str">
            <v>FACSS</v>
          </cell>
          <cell r="AG208" t="str">
            <v>IPSPU</v>
          </cell>
          <cell r="AH208" t="str">
            <v>Pagado</v>
          </cell>
          <cell r="AI208" t="str">
            <v>SL108284</v>
          </cell>
          <cell r="AJ208">
            <v>627892</v>
          </cell>
          <cell r="AK208">
            <v>627892</v>
          </cell>
          <cell r="AL208">
            <v>0</v>
          </cell>
          <cell r="AM208">
            <v>0</v>
          </cell>
          <cell r="AN208">
            <v>0</v>
          </cell>
          <cell r="AO208">
            <v>0</v>
          </cell>
          <cell r="AP208">
            <v>0</v>
          </cell>
          <cell r="AQ208">
            <v>0</v>
          </cell>
          <cell r="AR208">
            <v>0</v>
          </cell>
          <cell r="AS208">
            <v>627892</v>
          </cell>
          <cell r="AT208">
            <v>0</v>
          </cell>
          <cell r="AU208">
            <v>0</v>
          </cell>
          <cell r="AV208" t="str">
            <v>GIRO DIRECTO DEL M.PS.  MES DE ABRIL DE 2022. EVENTO|GIRO DIRECTO DEL M.PS.  MES DE MAYO DE 2022. EVENTO</v>
          </cell>
          <cell r="AW208" t="str">
            <v>11043757</v>
          </cell>
          <cell r="AX208" t="str">
            <v>41425|41962</v>
          </cell>
          <cell r="AY208" t="str">
            <v>0</v>
          </cell>
          <cell r="AZ208" t="str">
            <v>0</v>
          </cell>
        </row>
        <row r="209">
          <cell r="G209">
            <v>106705</v>
          </cell>
          <cell r="H209" t="str">
            <v>ADMINISTRADORA</v>
          </cell>
          <cell r="I209">
            <v>39</v>
          </cell>
          <cell r="J209" t="str">
            <v>SUBSIDIADO PLENO</v>
          </cell>
          <cell r="K209" t="str">
            <v>RC-1061830324</v>
          </cell>
          <cell r="L209" t="str">
            <v>P</v>
          </cell>
          <cell r="M209" t="str">
            <v>NINGUNO</v>
          </cell>
          <cell r="N209">
            <v>0</v>
          </cell>
          <cell r="O209">
            <v>14</v>
          </cell>
          <cell r="P209">
            <v>44595</v>
          </cell>
          <cell r="Q209">
            <v>44609</v>
          </cell>
          <cell r="R209">
            <v>44636</v>
          </cell>
          <cell r="S209">
            <v>18330628</v>
          </cell>
          <cell r="T209">
            <v>0</v>
          </cell>
          <cell r="U209">
            <v>0</v>
          </cell>
          <cell r="V209">
            <v>18330628</v>
          </cell>
          <cell r="W209">
            <v>18330628</v>
          </cell>
          <cell r="X209">
            <v>0</v>
          </cell>
          <cell r="Y209">
            <v>0</v>
          </cell>
          <cell r="Z209" t="str">
            <v>NA</v>
          </cell>
          <cell r="AA209" t="str">
            <v>NA</v>
          </cell>
          <cell r="AB209">
            <v>0</v>
          </cell>
          <cell r="AC209">
            <v>0</v>
          </cell>
          <cell r="AD209">
            <v>0</v>
          </cell>
          <cell r="AE209">
            <v>44636</v>
          </cell>
          <cell r="AF209" t="str">
            <v>FACSS</v>
          </cell>
          <cell r="AG209" t="str">
            <v>IPSPU</v>
          </cell>
          <cell r="AH209" t="str">
            <v>Pagado</v>
          </cell>
          <cell r="AI209" t="str">
            <v>SL106705</v>
          </cell>
          <cell r="AJ209">
            <v>18330628</v>
          </cell>
          <cell r="AK209">
            <v>18330628</v>
          </cell>
          <cell r="AL209">
            <v>0</v>
          </cell>
          <cell r="AM209">
            <v>0</v>
          </cell>
          <cell r="AN209">
            <v>0</v>
          </cell>
          <cell r="AO209">
            <v>0</v>
          </cell>
          <cell r="AP209">
            <v>0</v>
          </cell>
          <cell r="AQ209">
            <v>0</v>
          </cell>
          <cell r="AR209">
            <v>0</v>
          </cell>
          <cell r="AS209">
            <v>18330628</v>
          </cell>
          <cell r="AT209">
            <v>0</v>
          </cell>
          <cell r="AU209">
            <v>0</v>
          </cell>
          <cell r="AV209" t="str">
            <v>GIRO DIRECTO DEL M.PS.  MES DE ABRIL DE 2022. EVENTO|GIRO DIRECTO DEL M.PS.  MES DE MAYO DE 2022. EVENTO</v>
          </cell>
          <cell r="AW209" t="str">
            <v>11049578</v>
          </cell>
          <cell r="AX209" t="str">
            <v>41425|41962</v>
          </cell>
          <cell r="AY209" t="str">
            <v>0</v>
          </cell>
          <cell r="AZ209" t="str">
            <v>0</v>
          </cell>
        </row>
        <row r="210">
          <cell r="G210">
            <v>105334</v>
          </cell>
          <cell r="H210" t="str">
            <v>ADMINISTRADORA</v>
          </cell>
          <cell r="I210">
            <v>39</v>
          </cell>
          <cell r="J210" t="str">
            <v>SUBSIDIADO PLENO</v>
          </cell>
          <cell r="K210" t="str">
            <v>CC-1193588824</v>
          </cell>
          <cell r="L210" t="str">
            <v>P</v>
          </cell>
          <cell r="M210" t="str">
            <v>NINGUNO</v>
          </cell>
          <cell r="N210">
            <v>0</v>
          </cell>
          <cell r="O210">
            <v>15</v>
          </cell>
          <cell r="P210">
            <v>44602</v>
          </cell>
          <cell r="Q210">
            <v>44602</v>
          </cell>
          <cell r="R210">
            <v>44635</v>
          </cell>
          <cell r="S210">
            <v>38400</v>
          </cell>
          <cell r="T210">
            <v>0</v>
          </cell>
          <cell r="U210">
            <v>0</v>
          </cell>
          <cell r="V210">
            <v>38400</v>
          </cell>
          <cell r="W210">
            <v>38400</v>
          </cell>
          <cell r="X210">
            <v>0</v>
          </cell>
          <cell r="Y210">
            <v>0</v>
          </cell>
          <cell r="Z210" t="str">
            <v>NA</v>
          </cell>
          <cell r="AA210" t="str">
            <v>NA</v>
          </cell>
          <cell r="AB210">
            <v>0</v>
          </cell>
          <cell r="AC210">
            <v>0</v>
          </cell>
          <cell r="AD210">
            <v>0</v>
          </cell>
          <cell r="AE210">
            <v>44635</v>
          </cell>
          <cell r="AF210" t="str">
            <v>FACSS</v>
          </cell>
          <cell r="AG210" t="str">
            <v>IPSPU</v>
          </cell>
          <cell r="AH210" t="str">
            <v>Pagado</v>
          </cell>
          <cell r="AI210" t="str">
            <v>SL105334</v>
          </cell>
          <cell r="AJ210">
            <v>38400</v>
          </cell>
          <cell r="AK210">
            <v>38400</v>
          </cell>
          <cell r="AL210">
            <v>0</v>
          </cell>
          <cell r="AM210">
            <v>0</v>
          </cell>
          <cell r="AN210">
            <v>0</v>
          </cell>
          <cell r="AO210">
            <v>0</v>
          </cell>
          <cell r="AP210">
            <v>0</v>
          </cell>
          <cell r="AQ210">
            <v>0</v>
          </cell>
          <cell r="AR210">
            <v>0</v>
          </cell>
          <cell r="AS210">
            <v>38400</v>
          </cell>
          <cell r="AT210">
            <v>0</v>
          </cell>
          <cell r="AU210">
            <v>0</v>
          </cell>
          <cell r="AV210" t="str">
            <v>GIRO DIRECTO DEL M.PS.  MES DE ABRIL DE 2022. EVENTO</v>
          </cell>
          <cell r="AW210" t="str">
            <v>10691854</v>
          </cell>
          <cell r="AX210" t="str">
            <v>41425</v>
          </cell>
          <cell r="AY210" t="str">
            <v>0</v>
          </cell>
          <cell r="AZ210" t="str">
            <v>0</v>
          </cell>
        </row>
        <row r="211">
          <cell r="G211">
            <v>112982</v>
          </cell>
          <cell r="H211" t="str">
            <v>ADMINISTRADORA</v>
          </cell>
          <cell r="I211">
            <v>39</v>
          </cell>
          <cell r="J211" t="str">
            <v>SUBSIDIADO PLENO</v>
          </cell>
          <cell r="K211" t="str">
            <v>RC-1061830324</v>
          </cell>
          <cell r="L211" t="str">
            <v>P</v>
          </cell>
          <cell r="M211" t="str">
            <v>NINGUNO</v>
          </cell>
          <cell r="N211">
            <v>0</v>
          </cell>
          <cell r="O211">
            <v>15</v>
          </cell>
          <cell r="P211">
            <v>44638</v>
          </cell>
          <cell r="Q211">
            <v>44638</v>
          </cell>
          <cell r="R211">
            <v>44670</v>
          </cell>
          <cell r="S211">
            <v>27200</v>
          </cell>
          <cell r="T211">
            <v>0</v>
          </cell>
          <cell r="U211">
            <v>0</v>
          </cell>
          <cell r="V211">
            <v>27200</v>
          </cell>
          <cell r="W211">
            <v>27200</v>
          </cell>
          <cell r="X211">
            <v>0</v>
          </cell>
          <cell r="Y211">
            <v>0</v>
          </cell>
          <cell r="Z211" t="str">
            <v>NA</v>
          </cell>
          <cell r="AA211" t="str">
            <v>NA</v>
          </cell>
          <cell r="AB211">
            <v>0</v>
          </cell>
          <cell r="AC211">
            <v>0</v>
          </cell>
          <cell r="AD211">
            <v>0</v>
          </cell>
          <cell r="AE211">
            <v>44670</v>
          </cell>
          <cell r="AF211" t="str">
            <v>FACSS</v>
          </cell>
          <cell r="AG211" t="str">
            <v>IPSPU</v>
          </cell>
          <cell r="AH211" t="str">
            <v>Pagado</v>
          </cell>
          <cell r="AI211" t="str">
            <v>SL112982</v>
          </cell>
          <cell r="AJ211">
            <v>27200</v>
          </cell>
          <cell r="AK211">
            <v>27200</v>
          </cell>
          <cell r="AL211">
            <v>0</v>
          </cell>
          <cell r="AM211">
            <v>0</v>
          </cell>
          <cell r="AN211">
            <v>0</v>
          </cell>
          <cell r="AO211">
            <v>0</v>
          </cell>
          <cell r="AP211">
            <v>0</v>
          </cell>
          <cell r="AQ211">
            <v>0</v>
          </cell>
          <cell r="AR211">
            <v>0</v>
          </cell>
          <cell r="AS211">
            <v>27200</v>
          </cell>
          <cell r="AT211">
            <v>0</v>
          </cell>
          <cell r="AU211">
            <v>0</v>
          </cell>
          <cell r="AV211" t="str">
            <v>GIRO DIRECTO DEL M.PS.  MES DE MAYO DE 2022. EVENTO</v>
          </cell>
          <cell r="AW211" t="str">
            <v>11143086</v>
          </cell>
          <cell r="AX211" t="str">
            <v>41962</v>
          </cell>
          <cell r="AY211" t="str">
            <v>0</v>
          </cell>
          <cell r="AZ211" t="str">
            <v>0</v>
          </cell>
        </row>
        <row r="212">
          <cell r="G212">
            <v>110018</v>
          </cell>
          <cell r="H212" t="str">
            <v>ADMINISTRADORA</v>
          </cell>
          <cell r="I212">
            <v>39</v>
          </cell>
          <cell r="J212" t="str">
            <v>SUBSIDIADO PLENO</v>
          </cell>
          <cell r="K212" t="str">
            <v>RC-1061830324</v>
          </cell>
          <cell r="L212" t="str">
            <v>P</v>
          </cell>
          <cell r="M212" t="str">
            <v>NINGUNO</v>
          </cell>
          <cell r="N212">
            <v>0</v>
          </cell>
          <cell r="O212">
            <v>15</v>
          </cell>
          <cell r="P212">
            <v>44624</v>
          </cell>
          <cell r="Q212">
            <v>44624</v>
          </cell>
          <cell r="R212">
            <v>44670</v>
          </cell>
          <cell r="S212">
            <v>57800</v>
          </cell>
          <cell r="T212">
            <v>0</v>
          </cell>
          <cell r="U212">
            <v>0</v>
          </cell>
          <cell r="V212">
            <v>57800</v>
          </cell>
          <cell r="W212">
            <v>57800</v>
          </cell>
          <cell r="X212">
            <v>0</v>
          </cell>
          <cell r="Y212">
            <v>0</v>
          </cell>
          <cell r="Z212" t="str">
            <v>NA</v>
          </cell>
          <cell r="AA212" t="str">
            <v>NA</v>
          </cell>
          <cell r="AB212">
            <v>0</v>
          </cell>
          <cell r="AC212">
            <v>0</v>
          </cell>
          <cell r="AD212">
            <v>0</v>
          </cell>
          <cell r="AE212">
            <v>44670</v>
          </cell>
          <cell r="AF212" t="str">
            <v>FACSS</v>
          </cell>
          <cell r="AG212" t="str">
            <v>IPSPU</v>
          </cell>
          <cell r="AH212" t="str">
            <v>Pagado</v>
          </cell>
          <cell r="AI212" t="str">
            <v>SL110018</v>
          </cell>
          <cell r="AJ212">
            <v>57800</v>
          </cell>
          <cell r="AK212">
            <v>57800</v>
          </cell>
          <cell r="AL212">
            <v>0</v>
          </cell>
          <cell r="AM212">
            <v>0</v>
          </cell>
          <cell r="AN212">
            <v>0</v>
          </cell>
          <cell r="AO212">
            <v>0</v>
          </cell>
          <cell r="AP212">
            <v>0</v>
          </cell>
          <cell r="AQ212">
            <v>0</v>
          </cell>
          <cell r="AR212">
            <v>0</v>
          </cell>
          <cell r="AS212">
            <v>57800</v>
          </cell>
          <cell r="AT212">
            <v>0</v>
          </cell>
          <cell r="AU212">
            <v>0</v>
          </cell>
          <cell r="AV212" t="str">
            <v>GIRO DIRECTO DEL M.PS.  MES DE MAYO DE 2022. EVENTO</v>
          </cell>
          <cell r="AW212" t="str">
            <v>11143087</v>
          </cell>
          <cell r="AX212" t="str">
            <v>41962</v>
          </cell>
          <cell r="AY212" t="str">
            <v>0</v>
          </cell>
          <cell r="AZ212" t="str">
            <v>0</v>
          </cell>
        </row>
        <row r="213">
          <cell r="G213">
            <v>110992</v>
          </cell>
          <cell r="H213" t="str">
            <v>ADMINISTRADORA</v>
          </cell>
          <cell r="I213">
            <v>39</v>
          </cell>
          <cell r="J213" t="str">
            <v>SUBSIDIADO PLENO</v>
          </cell>
          <cell r="K213" t="str">
            <v>CC-1067864474</v>
          </cell>
          <cell r="L213" t="str">
            <v>P</v>
          </cell>
          <cell r="M213" t="str">
            <v>NINGUNO</v>
          </cell>
          <cell r="N213">
            <v>0</v>
          </cell>
          <cell r="O213">
            <v>13</v>
          </cell>
          <cell r="P213">
            <v>44625</v>
          </cell>
          <cell r="Q213">
            <v>44630</v>
          </cell>
          <cell r="R213">
            <v>44683</v>
          </cell>
          <cell r="S213">
            <v>364343</v>
          </cell>
          <cell r="T213">
            <v>0</v>
          </cell>
          <cell r="U213">
            <v>0</v>
          </cell>
          <cell r="V213">
            <v>364343</v>
          </cell>
          <cell r="W213">
            <v>364343</v>
          </cell>
          <cell r="X213">
            <v>0</v>
          </cell>
          <cell r="Y213">
            <v>0</v>
          </cell>
          <cell r="Z213" t="str">
            <v>NA</v>
          </cell>
          <cell r="AA213" t="str">
            <v>NA</v>
          </cell>
          <cell r="AB213">
            <v>0</v>
          </cell>
          <cell r="AC213">
            <v>0</v>
          </cell>
          <cell r="AD213">
            <v>0</v>
          </cell>
          <cell r="AE213">
            <v>44683</v>
          </cell>
          <cell r="AF213" t="str">
            <v>FACSS</v>
          </cell>
          <cell r="AG213" t="str">
            <v>IPSPU</v>
          </cell>
          <cell r="AH213" t="str">
            <v>Pagado</v>
          </cell>
          <cell r="AI213" t="str">
            <v>SL110992</v>
          </cell>
          <cell r="AJ213">
            <v>364343</v>
          </cell>
          <cell r="AK213">
            <v>364343</v>
          </cell>
          <cell r="AL213">
            <v>0</v>
          </cell>
          <cell r="AM213">
            <v>0</v>
          </cell>
          <cell r="AN213">
            <v>0</v>
          </cell>
          <cell r="AO213">
            <v>0</v>
          </cell>
          <cell r="AP213">
            <v>0</v>
          </cell>
          <cell r="AQ213">
            <v>0</v>
          </cell>
          <cell r="AR213">
            <v>364343</v>
          </cell>
          <cell r="AS213">
            <v>0</v>
          </cell>
          <cell r="AT213">
            <v>0</v>
          </cell>
          <cell r="AU213">
            <v>0</v>
          </cell>
          <cell r="AV213" t="str">
            <v>NA</v>
          </cell>
          <cell r="AW213" t="str">
            <v>11327126</v>
          </cell>
          <cell r="AX213" t="str">
            <v>0</v>
          </cell>
          <cell r="AY213" t="str">
            <v>0</v>
          </cell>
          <cell r="AZ213" t="str">
            <v>43986</v>
          </cell>
        </row>
        <row r="214">
          <cell r="G214">
            <v>117181</v>
          </cell>
          <cell r="H214" t="str">
            <v>ADMINISTRADORA</v>
          </cell>
          <cell r="I214">
            <v>39</v>
          </cell>
          <cell r="J214" t="str">
            <v>SUBSIDIADO PLENO</v>
          </cell>
          <cell r="K214" t="str">
            <v>CC-1047500361</v>
          </cell>
          <cell r="L214" t="str">
            <v>P</v>
          </cell>
          <cell r="M214" t="str">
            <v>NINGUNO</v>
          </cell>
          <cell r="N214">
            <v>0</v>
          </cell>
          <cell r="O214">
            <v>13</v>
          </cell>
          <cell r="P214">
            <v>44650</v>
          </cell>
          <cell r="Q214">
            <v>44651</v>
          </cell>
          <cell r="R214">
            <v>44683</v>
          </cell>
          <cell r="S214">
            <v>466632</v>
          </cell>
          <cell r="T214">
            <v>0</v>
          </cell>
          <cell r="U214">
            <v>0</v>
          </cell>
          <cell r="V214">
            <v>466632</v>
          </cell>
          <cell r="W214">
            <v>466632</v>
          </cell>
          <cell r="X214">
            <v>0</v>
          </cell>
          <cell r="Y214">
            <v>0</v>
          </cell>
          <cell r="Z214" t="str">
            <v>NA</v>
          </cell>
          <cell r="AA214" t="str">
            <v>NA</v>
          </cell>
          <cell r="AB214">
            <v>0</v>
          </cell>
          <cell r="AC214">
            <v>0</v>
          </cell>
          <cell r="AD214">
            <v>0</v>
          </cell>
          <cell r="AE214">
            <v>44683</v>
          </cell>
          <cell r="AF214" t="str">
            <v>FACSS</v>
          </cell>
          <cell r="AG214" t="str">
            <v>IPSPU</v>
          </cell>
          <cell r="AH214" t="str">
            <v>Pagado</v>
          </cell>
          <cell r="AI214" t="str">
            <v>SL117181</v>
          </cell>
          <cell r="AJ214">
            <v>466632</v>
          </cell>
          <cell r="AK214">
            <v>466632</v>
          </cell>
          <cell r="AL214">
            <v>0</v>
          </cell>
          <cell r="AM214">
            <v>0</v>
          </cell>
          <cell r="AN214">
            <v>0</v>
          </cell>
          <cell r="AO214">
            <v>0</v>
          </cell>
          <cell r="AP214">
            <v>0</v>
          </cell>
          <cell r="AQ214">
            <v>0</v>
          </cell>
          <cell r="AR214">
            <v>466632</v>
          </cell>
          <cell r="AS214">
            <v>0</v>
          </cell>
          <cell r="AT214">
            <v>0</v>
          </cell>
          <cell r="AU214">
            <v>0</v>
          </cell>
          <cell r="AV214" t="str">
            <v>NA</v>
          </cell>
          <cell r="AW214" t="str">
            <v>11331500</v>
          </cell>
          <cell r="AX214" t="str">
            <v>0</v>
          </cell>
          <cell r="AY214" t="str">
            <v>0</v>
          </cell>
          <cell r="AZ214" t="str">
            <v>43986</v>
          </cell>
        </row>
        <row r="215">
          <cell r="G215">
            <v>112799</v>
          </cell>
          <cell r="H215" t="str">
            <v>ADMINISTRADORA</v>
          </cell>
          <cell r="I215">
            <v>39</v>
          </cell>
          <cell r="J215" t="str">
            <v>SUBSIDIADO PLENO</v>
          </cell>
          <cell r="K215" t="str">
            <v>RC-1061830324</v>
          </cell>
          <cell r="L215" t="str">
            <v>P</v>
          </cell>
          <cell r="M215" t="str">
            <v>NINGUNO</v>
          </cell>
          <cell r="N215">
            <v>0</v>
          </cell>
          <cell r="O215">
            <v>14</v>
          </cell>
          <cell r="P215">
            <v>44627</v>
          </cell>
          <cell r="Q215">
            <v>44637</v>
          </cell>
          <cell r="R215">
            <v>44805</v>
          </cell>
          <cell r="S215">
            <v>6986376</v>
          </cell>
          <cell r="T215">
            <v>0</v>
          </cell>
          <cell r="U215">
            <v>0</v>
          </cell>
          <cell r="V215">
            <v>0</v>
          </cell>
          <cell r="W215">
            <v>6986376</v>
          </cell>
          <cell r="X215">
            <v>0</v>
          </cell>
          <cell r="Y215">
            <v>0</v>
          </cell>
          <cell r="Z215" t="str">
            <v>NA</v>
          </cell>
          <cell r="AA215" t="str">
            <v>NA</v>
          </cell>
          <cell r="AB215">
            <v>0</v>
          </cell>
          <cell r="AC215">
            <v>0</v>
          </cell>
          <cell r="AD215">
            <v>0</v>
          </cell>
          <cell r="AE215">
            <v>44867</v>
          </cell>
          <cell r="AF215" t="str">
            <v>FACSS</v>
          </cell>
          <cell r="AG215" t="str">
            <v>IPSPU</v>
          </cell>
          <cell r="AH215" t="str">
            <v>Pagado</v>
          </cell>
          <cell r="AI215" t="str">
            <v>SL112799</v>
          </cell>
          <cell r="AJ215">
            <v>6986376</v>
          </cell>
          <cell r="AK215">
            <v>6986376</v>
          </cell>
          <cell r="AL215">
            <v>0</v>
          </cell>
          <cell r="AM215">
            <v>0</v>
          </cell>
          <cell r="AN215">
            <v>0</v>
          </cell>
          <cell r="AO215">
            <v>0</v>
          </cell>
          <cell r="AP215">
            <v>0</v>
          </cell>
          <cell r="AQ215">
            <v>0</v>
          </cell>
          <cell r="AR215">
            <v>0</v>
          </cell>
          <cell r="AS215">
            <v>6986376</v>
          </cell>
          <cell r="AT215">
            <v>0</v>
          </cell>
          <cell r="AU215">
            <v>0</v>
          </cell>
          <cell r="AV215" t="str">
            <v>GIRO DIRECTO DEL M.PS.  MES DE DICIEMBRE DE 2022. EVENTO|CRUCE|CRUCE</v>
          </cell>
          <cell r="AW215" t="str">
            <v>13656933</v>
          </cell>
          <cell r="AX215" t="str">
            <v>45750|45750|46941</v>
          </cell>
          <cell r="AY215" t="str">
            <v>0</v>
          </cell>
          <cell r="AZ215" t="str">
            <v>0</v>
          </cell>
        </row>
        <row r="216">
          <cell r="G216">
            <v>111566</v>
          </cell>
          <cell r="H216" t="str">
            <v>ADMINISTRADORA</v>
          </cell>
          <cell r="I216">
            <v>39</v>
          </cell>
          <cell r="J216" t="str">
            <v>SUBSIDIADO PLENO</v>
          </cell>
          <cell r="K216" t="str">
            <v>CC-1067864474</v>
          </cell>
          <cell r="L216" t="str">
            <v>P</v>
          </cell>
          <cell r="M216" t="str">
            <v>NINGUNO</v>
          </cell>
          <cell r="N216">
            <v>0</v>
          </cell>
          <cell r="O216">
            <v>14</v>
          </cell>
          <cell r="P216">
            <v>44626</v>
          </cell>
          <cell r="Q216">
            <v>44631</v>
          </cell>
          <cell r="R216">
            <v>44805</v>
          </cell>
          <cell r="S216">
            <v>5079947</v>
          </cell>
          <cell r="T216">
            <v>0</v>
          </cell>
          <cell r="U216">
            <v>0</v>
          </cell>
          <cell r="V216">
            <v>5079947</v>
          </cell>
          <cell r="W216">
            <v>5079947</v>
          </cell>
          <cell r="X216">
            <v>0</v>
          </cell>
          <cell r="Y216">
            <v>0</v>
          </cell>
          <cell r="Z216" t="str">
            <v>NA</v>
          </cell>
          <cell r="AA216" t="str">
            <v>NA</v>
          </cell>
          <cell r="AB216">
            <v>0</v>
          </cell>
          <cell r="AC216">
            <v>0</v>
          </cell>
          <cell r="AD216">
            <v>0</v>
          </cell>
          <cell r="AE216">
            <v>44834</v>
          </cell>
          <cell r="AF216" t="str">
            <v>FACSS</v>
          </cell>
          <cell r="AG216" t="str">
            <v>IPSPU</v>
          </cell>
          <cell r="AH216" t="str">
            <v>Pagado</v>
          </cell>
          <cell r="AI216" t="str">
            <v>SL111566</v>
          </cell>
          <cell r="AJ216">
            <v>5079947</v>
          </cell>
          <cell r="AK216">
            <v>5079947</v>
          </cell>
          <cell r="AL216">
            <v>0</v>
          </cell>
          <cell r="AM216">
            <v>0</v>
          </cell>
          <cell r="AN216">
            <v>0</v>
          </cell>
          <cell r="AO216">
            <v>0</v>
          </cell>
          <cell r="AP216">
            <v>0</v>
          </cell>
          <cell r="AQ216">
            <v>0</v>
          </cell>
          <cell r="AR216">
            <v>0</v>
          </cell>
          <cell r="AS216">
            <v>5079947</v>
          </cell>
          <cell r="AT216">
            <v>0</v>
          </cell>
          <cell r="AU216">
            <v>0</v>
          </cell>
          <cell r="AV216" t="str">
            <v>GIRO DIRECTO DEL M.PS.  MES DE OCTUBRE DE 2022. EVENTO|GIRO DIRECTO DEL M.PS.  MES DE DICIEMBRE DE 2022. EVENTO</v>
          </cell>
          <cell r="AW216" t="str">
            <v>13293423</v>
          </cell>
          <cell r="AX216" t="str">
            <v>45750|46941</v>
          </cell>
          <cell r="AY216" t="str">
            <v>0</v>
          </cell>
          <cell r="AZ216" t="str">
            <v>0</v>
          </cell>
        </row>
        <row r="217">
          <cell r="G217">
            <v>112704</v>
          </cell>
          <cell r="H217" t="str">
            <v>ADMINISTRADORA</v>
          </cell>
          <cell r="I217">
            <v>39</v>
          </cell>
          <cell r="J217" t="str">
            <v>SUBSIDIADO PLENO</v>
          </cell>
          <cell r="K217" t="str">
            <v>CC-6571518</v>
          </cell>
          <cell r="L217" t="str">
            <v>P</v>
          </cell>
          <cell r="M217" t="str">
            <v>NINGUNO</v>
          </cell>
          <cell r="N217">
            <v>0</v>
          </cell>
          <cell r="O217">
            <v>14</v>
          </cell>
          <cell r="P217">
            <v>44631</v>
          </cell>
          <cell r="Q217">
            <v>44637</v>
          </cell>
          <cell r="R217">
            <v>44805</v>
          </cell>
          <cell r="S217">
            <v>2789351</v>
          </cell>
          <cell r="T217">
            <v>0</v>
          </cell>
          <cell r="U217">
            <v>0</v>
          </cell>
          <cell r="V217">
            <v>0</v>
          </cell>
          <cell r="W217">
            <v>2789351</v>
          </cell>
          <cell r="X217">
            <v>0</v>
          </cell>
          <cell r="Y217">
            <v>0</v>
          </cell>
          <cell r="Z217" t="str">
            <v>NA</v>
          </cell>
          <cell r="AA217" t="str">
            <v>NA</v>
          </cell>
          <cell r="AB217">
            <v>0</v>
          </cell>
          <cell r="AC217">
            <v>0</v>
          </cell>
          <cell r="AD217">
            <v>0</v>
          </cell>
          <cell r="AE217">
            <v>44834</v>
          </cell>
          <cell r="AF217" t="str">
            <v>FACSS</v>
          </cell>
          <cell r="AG217" t="str">
            <v>IPSPU</v>
          </cell>
          <cell r="AH217" t="str">
            <v>Pagado</v>
          </cell>
          <cell r="AI217" t="str">
            <v>SL112704</v>
          </cell>
          <cell r="AJ217">
            <v>2789351</v>
          </cell>
          <cell r="AK217">
            <v>2789351</v>
          </cell>
          <cell r="AL217">
            <v>0</v>
          </cell>
          <cell r="AM217">
            <v>0</v>
          </cell>
          <cell r="AN217">
            <v>0</v>
          </cell>
          <cell r="AO217">
            <v>0</v>
          </cell>
          <cell r="AP217">
            <v>0</v>
          </cell>
          <cell r="AQ217">
            <v>0</v>
          </cell>
          <cell r="AR217">
            <v>0</v>
          </cell>
          <cell r="AS217">
            <v>2789351</v>
          </cell>
          <cell r="AT217">
            <v>0</v>
          </cell>
          <cell r="AU217">
            <v>0</v>
          </cell>
          <cell r="AV217" t="str">
            <v>GIRO DIRECTO DEL M.PS.  MES DE OCTUBRE DE 2022. EVENTO|GIRO DIRECTO DEL M.PS.  MES DE DICIEMBRE DE 2022. EVENTO</v>
          </cell>
          <cell r="AW217" t="str">
            <v>13275363</v>
          </cell>
          <cell r="AX217" t="str">
            <v>45750|46941</v>
          </cell>
          <cell r="AY217" t="str">
            <v>0</v>
          </cell>
          <cell r="AZ217" t="str">
            <v>0</v>
          </cell>
        </row>
        <row r="218">
          <cell r="G218">
            <v>128092</v>
          </cell>
          <cell r="H218" t="str">
            <v>ADMINISTRADORA</v>
          </cell>
          <cell r="I218">
            <v>39</v>
          </cell>
          <cell r="J218" t="str">
            <v>SUBSIDIADO PLENO</v>
          </cell>
          <cell r="K218" t="str">
            <v>CC-6571518</v>
          </cell>
          <cell r="L218" t="str">
            <v>P</v>
          </cell>
          <cell r="M218" t="str">
            <v>NINGUNO</v>
          </cell>
          <cell r="N218">
            <v>0</v>
          </cell>
          <cell r="O218">
            <v>15</v>
          </cell>
          <cell r="P218">
            <v>44698</v>
          </cell>
          <cell r="Q218">
            <v>44700</v>
          </cell>
          <cell r="R218">
            <v>44805</v>
          </cell>
          <cell r="S218">
            <v>925300</v>
          </cell>
          <cell r="T218">
            <v>0</v>
          </cell>
          <cell r="U218">
            <v>0</v>
          </cell>
          <cell r="V218">
            <v>925300</v>
          </cell>
          <cell r="W218">
            <v>925300</v>
          </cell>
          <cell r="X218">
            <v>0</v>
          </cell>
          <cell r="Y218">
            <v>0</v>
          </cell>
          <cell r="Z218" t="str">
            <v>NA</v>
          </cell>
          <cell r="AA218" t="str">
            <v>NA</v>
          </cell>
          <cell r="AB218">
            <v>0</v>
          </cell>
          <cell r="AC218">
            <v>0</v>
          </cell>
          <cell r="AD218">
            <v>0</v>
          </cell>
          <cell r="AE218">
            <v>44867</v>
          </cell>
          <cell r="AF218" t="str">
            <v>FACSS</v>
          </cell>
          <cell r="AG218" t="str">
            <v>IPSPU</v>
          </cell>
          <cell r="AH218" t="str">
            <v>Pagado</v>
          </cell>
          <cell r="AI218" t="str">
            <v>SL128092</v>
          </cell>
          <cell r="AJ218">
            <v>925300</v>
          </cell>
          <cell r="AK218">
            <v>925300</v>
          </cell>
          <cell r="AL218">
            <v>0</v>
          </cell>
          <cell r="AM218">
            <v>0</v>
          </cell>
          <cell r="AN218">
            <v>0</v>
          </cell>
          <cell r="AO218">
            <v>0</v>
          </cell>
          <cell r="AP218">
            <v>0</v>
          </cell>
          <cell r="AQ218">
            <v>0</v>
          </cell>
          <cell r="AR218">
            <v>0</v>
          </cell>
          <cell r="AS218">
            <v>925300</v>
          </cell>
          <cell r="AT218">
            <v>0</v>
          </cell>
          <cell r="AU218">
            <v>0</v>
          </cell>
          <cell r="AV218" t="str">
            <v>GIRO DIRECTO DEL M.PS.  MES DE DICIEMBRE DE 2022. EVENTO|CRUCE</v>
          </cell>
          <cell r="AW218" t="str">
            <v>13757819</v>
          </cell>
          <cell r="AX218" t="str">
            <v>45750|46941</v>
          </cell>
          <cell r="AY218" t="str">
            <v>0</v>
          </cell>
          <cell r="AZ218" t="str">
            <v>0</v>
          </cell>
        </row>
        <row r="219">
          <cell r="G219">
            <v>129008</v>
          </cell>
          <cell r="H219" t="str">
            <v>ADMINISTRADORA</v>
          </cell>
          <cell r="I219">
            <v>39</v>
          </cell>
          <cell r="J219" t="str">
            <v>SUBSIDIADO PLENO</v>
          </cell>
          <cell r="K219" t="str">
            <v>CC-6571518</v>
          </cell>
          <cell r="L219" t="str">
            <v>P</v>
          </cell>
          <cell r="M219" t="str">
            <v>NINGUNO</v>
          </cell>
          <cell r="N219">
            <v>0</v>
          </cell>
          <cell r="O219">
            <v>15</v>
          </cell>
          <cell r="P219">
            <v>44698</v>
          </cell>
          <cell r="Q219">
            <v>44705</v>
          </cell>
          <cell r="R219">
            <v>44805</v>
          </cell>
          <cell r="S219">
            <v>54700</v>
          </cell>
          <cell r="T219">
            <v>0</v>
          </cell>
          <cell r="U219">
            <v>0</v>
          </cell>
          <cell r="V219">
            <v>54700</v>
          </cell>
          <cell r="W219">
            <v>54700</v>
          </cell>
          <cell r="X219">
            <v>0</v>
          </cell>
          <cell r="Y219">
            <v>0</v>
          </cell>
          <cell r="Z219" t="str">
            <v>NA</v>
          </cell>
          <cell r="AA219" t="str">
            <v>NA</v>
          </cell>
          <cell r="AB219">
            <v>0</v>
          </cell>
          <cell r="AC219">
            <v>0</v>
          </cell>
          <cell r="AD219">
            <v>0</v>
          </cell>
          <cell r="AE219">
            <v>44867</v>
          </cell>
          <cell r="AF219" t="str">
            <v>FACSS</v>
          </cell>
          <cell r="AG219" t="str">
            <v>IPSPU</v>
          </cell>
          <cell r="AH219" t="str">
            <v>Pagado</v>
          </cell>
          <cell r="AI219" t="str">
            <v>SL129008</v>
          </cell>
          <cell r="AJ219">
            <v>54700</v>
          </cell>
          <cell r="AK219">
            <v>54700</v>
          </cell>
          <cell r="AL219">
            <v>0</v>
          </cell>
          <cell r="AM219">
            <v>0</v>
          </cell>
          <cell r="AN219">
            <v>0</v>
          </cell>
          <cell r="AO219">
            <v>0</v>
          </cell>
          <cell r="AP219">
            <v>0</v>
          </cell>
          <cell r="AQ219">
            <v>0</v>
          </cell>
          <cell r="AR219">
            <v>0</v>
          </cell>
          <cell r="AS219">
            <v>54700</v>
          </cell>
          <cell r="AT219">
            <v>0</v>
          </cell>
          <cell r="AU219">
            <v>0</v>
          </cell>
          <cell r="AV219" t="str">
            <v>GIRO DIRECTO DEL M.PS.  MES DE DICIEMBRE DE 2022. EVENTO|CRUCE</v>
          </cell>
          <cell r="AW219" t="str">
            <v>13755427</v>
          </cell>
          <cell r="AX219" t="str">
            <v>45750|46941</v>
          </cell>
          <cell r="AY219" t="str">
            <v>0</v>
          </cell>
          <cell r="AZ219" t="str">
            <v>0</v>
          </cell>
        </row>
        <row r="220">
          <cell r="G220">
            <v>129087</v>
          </cell>
          <cell r="H220" t="str">
            <v>ADMINISTRADORA</v>
          </cell>
          <cell r="I220">
            <v>39</v>
          </cell>
          <cell r="J220" t="str">
            <v>SUBSIDIADO PLENO</v>
          </cell>
          <cell r="K220" t="str">
            <v>CC-6571518</v>
          </cell>
          <cell r="L220" t="str">
            <v>P</v>
          </cell>
          <cell r="M220" t="str">
            <v>NINGUNO</v>
          </cell>
          <cell r="N220">
            <v>0</v>
          </cell>
          <cell r="O220">
            <v>15</v>
          </cell>
          <cell r="P220">
            <v>44698</v>
          </cell>
          <cell r="Q220">
            <v>44705</v>
          </cell>
          <cell r="R220">
            <v>44805</v>
          </cell>
          <cell r="S220">
            <v>274500</v>
          </cell>
          <cell r="T220">
            <v>0</v>
          </cell>
          <cell r="U220">
            <v>0</v>
          </cell>
          <cell r="V220">
            <v>274500</v>
          </cell>
          <cell r="W220">
            <v>274500</v>
          </cell>
          <cell r="X220">
            <v>0</v>
          </cell>
          <cell r="Y220">
            <v>0</v>
          </cell>
          <cell r="Z220" t="str">
            <v>NA</v>
          </cell>
          <cell r="AA220" t="str">
            <v>NA</v>
          </cell>
          <cell r="AB220">
            <v>0</v>
          </cell>
          <cell r="AC220">
            <v>0</v>
          </cell>
          <cell r="AD220">
            <v>0</v>
          </cell>
          <cell r="AE220">
            <v>44867</v>
          </cell>
          <cell r="AF220" t="str">
            <v>FACSS</v>
          </cell>
          <cell r="AG220" t="str">
            <v>IPSPU</v>
          </cell>
          <cell r="AH220" t="str">
            <v>Pagado</v>
          </cell>
          <cell r="AI220" t="str">
            <v>SL129087</v>
          </cell>
          <cell r="AJ220">
            <v>274500</v>
          </cell>
          <cell r="AK220">
            <v>274500</v>
          </cell>
          <cell r="AL220">
            <v>0</v>
          </cell>
          <cell r="AM220">
            <v>0</v>
          </cell>
          <cell r="AN220">
            <v>0</v>
          </cell>
          <cell r="AO220">
            <v>0</v>
          </cell>
          <cell r="AP220">
            <v>0</v>
          </cell>
          <cell r="AQ220">
            <v>0</v>
          </cell>
          <cell r="AR220">
            <v>0</v>
          </cell>
          <cell r="AS220">
            <v>274500</v>
          </cell>
          <cell r="AT220">
            <v>0</v>
          </cell>
          <cell r="AU220">
            <v>0</v>
          </cell>
          <cell r="AV220" t="str">
            <v>GIRO DIRECTO DEL M.PS.  MES DE DICIEMBRE DE 2022. EVENTO|CRUCE</v>
          </cell>
          <cell r="AW220" t="str">
            <v>13786724</v>
          </cell>
          <cell r="AX220" t="str">
            <v>45750|46941</v>
          </cell>
          <cell r="AY220" t="str">
            <v>0</v>
          </cell>
          <cell r="AZ220" t="str">
            <v>0</v>
          </cell>
        </row>
        <row r="221">
          <cell r="G221">
            <v>142737</v>
          </cell>
          <cell r="H221" t="str">
            <v>ADMINISTRADORA</v>
          </cell>
          <cell r="I221">
            <v>39</v>
          </cell>
          <cell r="J221" t="str">
            <v>SUBSIDIADO PLENO</v>
          </cell>
          <cell r="K221" t="str">
            <v>CC-1047500361</v>
          </cell>
          <cell r="L221" t="str">
            <v>P</v>
          </cell>
          <cell r="M221" t="str">
            <v>NINGUNO</v>
          </cell>
          <cell r="N221">
            <v>0</v>
          </cell>
          <cell r="O221">
            <v>13</v>
          </cell>
          <cell r="P221">
            <v>44760</v>
          </cell>
          <cell r="Q221">
            <v>44763</v>
          </cell>
          <cell r="R221">
            <v>44835</v>
          </cell>
          <cell r="S221">
            <v>296000</v>
          </cell>
          <cell r="T221">
            <v>0</v>
          </cell>
          <cell r="U221">
            <v>0</v>
          </cell>
          <cell r="V221">
            <v>296000</v>
          </cell>
          <cell r="W221">
            <v>296000</v>
          </cell>
          <cell r="X221">
            <v>0</v>
          </cell>
          <cell r="Y221">
            <v>0</v>
          </cell>
          <cell r="Z221" t="str">
            <v>NA</v>
          </cell>
          <cell r="AA221" t="str">
            <v>NA</v>
          </cell>
          <cell r="AB221">
            <v>0</v>
          </cell>
          <cell r="AC221">
            <v>0</v>
          </cell>
          <cell r="AD221">
            <v>0</v>
          </cell>
          <cell r="AE221">
            <v>44928</v>
          </cell>
          <cell r="AF221" t="str">
            <v>FACSS</v>
          </cell>
          <cell r="AG221" t="str">
            <v>IPSPU</v>
          </cell>
          <cell r="AH221" t="str">
            <v>Pagado</v>
          </cell>
          <cell r="AI221" t="str">
            <v>SL142737</v>
          </cell>
          <cell r="AJ221">
            <v>296000</v>
          </cell>
          <cell r="AK221">
            <v>296000</v>
          </cell>
          <cell r="AL221">
            <v>0</v>
          </cell>
          <cell r="AM221">
            <v>0</v>
          </cell>
          <cell r="AN221">
            <v>0</v>
          </cell>
          <cell r="AO221">
            <v>0</v>
          </cell>
          <cell r="AP221">
            <v>0</v>
          </cell>
          <cell r="AQ221">
            <v>0</v>
          </cell>
          <cell r="AR221">
            <v>0</v>
          </cell>
          <cell r="AS221">
            <v>296000</v>
          </cell>
          <cell r="AT221">
            <v>0</v>
          </cell>
          <cell r="AU221">
            <v>0</v>
          </cell>
          <cell r="AV221" t="str">
            <v>GIRO DIRECTO DEL M.PS.  MES DE MARZO DE 2023. EVENTO</v>
          </cell>
          <cell r="AW221" t="str">
            <v>14542056</v>
          </cell>
          <cell r="AX221" t="str">
            <v>48792</v>
          </cell>
          <cell r="AY221" t="str">
            <v>0</v>
          </cell>
          <cell r="AZ221" t="str">
            <v>0</v>
          </cell>
        </row>
        <row r="222">
          <cell r="G222">
            <v>156222</v>
          </cell>
          <cell r="H222" t="str">
            <v>ADMINISTRADORA</v>
          </cell>
          <cell r="I222">
            <v>39</v>
          </cell>
          <cell r="J222" t="str">
            <v>SUBSIDIADO PLENO</v>
          </cell>
          <cell r="K222" t="str">
            <v>CC-1140899548</v>
          </cell>
          <cell r="L222" t="str">
            <v>P</v>
          </cell>
          <cell r="M222" t="str">
            <v>NINGUNO</v>
          </cell>
          <cell r="N222">
            <v>0</v>
          </cell>
          <cell r="O222">
            <v>13</v>
          </cell>
          <cell r="P222">
            <v>44812</v>
          </cell>
          <cell r="Q222">
            <v>44819</v>
          </cell>
          <cell r="R222">
            <v>44882</v>
          </cell>
          <cell r="S222">
            <v>323786</v>
          </cell>
          <cell r="T222">
            <v>0</v>
          </cell>
          <cell r="U222">
            <v>0</v>
          </cell>
          <cell r="V222">
            <v>323786</v>
          </cell>
          <cell r="W222">
            <v>323786</v>
          </cell>
          <cell r="X222">
            <v>0</v>
          </cell>
          <cell r="Y222">
            <v>0</v>
          </cell>
          <cell r="Z222" t="str">
            <v>NA</v>
          </cell>
          <cell r="AA222" t="str">
            <v>NA</v>
          </cell>
          <cell r="AB222">
            <v>0</v>
          </cell>
          <cell r="AC222">
            <v>0</v>
          </cell>
          <cell r="AD222">
            <v>0</v>
          </cell>
          <cell r="AE222">
            <v>44928</v>
          </cell>
          <cell r="AF222" t="str">
            <v>FACSS</v>
          </cell>
          <cell r="AG222" t="str">
            <v>IPSPU</v>
          </cell>
          <cell r="AH222" t="str">
            <v>Pagado</v>
          </cell>
          <cell r="AI222" t="str">
            <v>SL156222</v>
          </cell>
          <cell r="AJ222">
            <v>323786</v>
          </cell>
          <cell r="AK222">
            <v>323786</v>
          </cell>
          <cell r="AL222">
            <v>0</v>
          </cell>
          <cell r="AM222">
            <v>0</v>
          </cell>
          <cell r="AN222">
            <v>0</v>
          </cell>
          <cell r="AO222">
            <v>0</v>
          </cell>
          <cell r="AP222">
            <v>0</v>
          </cell>
          <cell r="AQ222">
            <v>0</v>
          </cell>
          <cell r="AR222">
            <v>0</v>
          </cell>
          <cell r="AS222">
            <v>323786</v>
          </cell>
          <cell r="AT222">
            <v>0</v>
          </cell>
          <cell r="AU222">
            <v>0</v>
          </cell>
          <cell r="AV222" t="str">
            <v>CRUCE|GIRO DIRECTO DEL M.PS.  MES DE MARZO DE 2023. EVENTO</v>
          </cell>
          <cell r="AW222" t="str">
            <v>14529407</v>
          </cell>
          <cell r="AX222" t="str">
            <v>46941|48792</v>
          </cell>
          <cell r="AY222" t="str">
            <v>0</v>
          </cell>
          <cell r="AZ222" t="str">
            <v>0</v>
          </cell>
        </row>
        <row r="223">
          <cell r="G223">
            <v>156644</v>
          </cell>
          <cell r="H223" t="str">
            <v>ADMINISTRADORA</v>
          </cell>
          <cell r="I223">
            <v>39</v>
          </cell>
          <cell r="J223" t="str">
            <v>SUBSIDIADO PLENO</v>
          </cell>
          <cell r="K223" t="str">
            <v>CC-1192771080</v>
          </cell>
          <cell r="L223" t="str">
            <v>P</v>
          </cell>
          <cell r="M223" t="str">
            <v>NINGUNO</v>
          </cell>
          <cell r="N223">
            <v>0</v>
          </cell>
          <cell r="O223">
            <v>13</v>
          </cell>
          <cell r="P223">
            <v>44812</v>
          </cell>
          <cell r="Q223">
            <v>44819</v>
          </cell>
          <cell r="R223">
            <v>44882</v>
          </cell>
          <cell r="S223">
            <v>254100</v>
          </cell>
          <cell r="T223">
            <v>0</v>
          </cell>
          <cell r="U223">
            <v>0</v>
          </cell>
          <cell r="V223">
            <v>254100</v>
          </cell>
          <cell r="W223">
            <v>254100</v>
          </cell>
          <cell r="X223">
            <v>0</v>
          </cell>
          <cell r="Y223">
            <v>0</v>
          </cell>
          <cell r="Z223" t="str">
            <v>NA</v>
          </cell>
          <cell r="AA223" t="str">
            <v>NA</v>
          </cell>
          <cell r="AB223">
            <v>0</v>
          </cell>
          <cell r="AC223">
            <v>0</v>
          </cell>
          <cell r="AD223">
            <v>0</v>
          </cell>
          <cell r="AE223">
            <v>44928</v>
          </cell>
          <cell r="AF223" t="str">
            <v>FACSS</v>
          </cell>
          <cell r="AG223" t="str">
            <v>IPSPU</v>
          </cell>
          <cell r="AH223" t="str">
            <v>Pagado</v>
          </cell>
          <cell r="AI223" t="str">
            <v>SL156644</v>
          </cell>
          <cell r="AJ223">
            <v>254100</v>
          </cell>
          <cell r="AK223">
            <v>254100</v>
          </cell>
          <cell r="AL223">
            <v>0</v>
          </cell>
          <cell r="AM223">
            <v>0</v>
          </cell>
          <cell r="AN223">
            <v>0</v>
          </cell>
          <cell r="AO223">
            <v>0</v>
          </cell>
          <cell r="AP223">
            <v>0</v>
          </cell>
          <cell r="AQ223">
            <v>0</v>
          </cell>
          <cell r="AR223">
            <v>0</v>
          </cell>
          <cell r="AS223">
            <v>254100</v>
          </cell>
          <cell r="AT223">
            <v>0</v>
          </cell>
          <cell r="AU223">
            <v>0</v>
          </cell>
          <cell r="AV223" t="str">
            <v>CRUCE|CRUCE</v>
          </cell>
          <cell r="AW223" t="str">
            <v>14689722</v>
          </cell>
          <cell r="AX223" t="str">
            <v>46941|48611</v>
          </cell>
          <cell r="AY223" t="str">
            <v>0</v>
          </cell>
          <cell r="AZ223" t="str">
            <v>0</v>
          </cell>
        </row>
        <row r="224">
          <cell r="G224">
            <v>162133</v>
          </cell>
          <cell r="H224" t="str">
            <v>ADMINISTRADORA</v>
          </cell>
          <cell r="I224">
            <v>39</v>
          </cell>
          <cell r="J224" t="str">
            <v>SUBSIDIADO PLENO</v>
          </cell>
          <cell r="K224" t="str">
            <v>CC-1193030576</v>
          </cell>
          <cell r="L224" t="str">
            <v>P</v>
          </cell>
          <cell r="M224" t="str">
            <v>NINGUNO</v>
          </cell>
          <cell r="N224">
            <v>0</v>
          </cell>
          <cell r="O224">
            <v>13</v>
          </cell>
          <cell r="P224">
            <v>44837</v>
          </cell>
          <cell r="Q224">
            <v>44839</v>
          </cell>
          <cell r="R224">
            <v>44882</v>
          </cell>
          <cell r="S224">
            <v>494800</v>
          </cell>
          <cell r="T224">
            <v>0</v>
          </cell>
          <cell r="U224">
            <v>0</v>
          </cell>
          <cell r="V224">
            <v>494800</v>
          </cell>
          <cell r="W224">
            <v>494800</v>
          </cell>
          <cell r="X224">
            <v>0</v>
          </cell>
          <cell r="Y224">
            <v>0</v>
          </cell>
          <cell r="Z224" t="str">
            <v>NA</v>
          </cell>
          <cell r="AA224" t="str">
            <v>NA</v>
          </cell>
          <cell r="AB224">
            <v>0</v>
          </cell>
          <cell r="AC224">
            <v>0</v>
          </cell>
          <cell r="AD224">
            <v>0</v>
          </cell>
          <cell r="AE224">
            <v>44928</v>
          </cell>
          <cell r="AF224" t="str">
            <v>FACSS</v>
          </cell>
          <cell r="AG224" t="str">
            <v>IPSPU</v>
          </cell>
          <cell r="AH224" t="str">
            <v>Pagado</v>
          </cell>
          <cell r="AI224" t="str">
            <v>SL162133</v>
          </cell>
          <cell r="AJ224">
            <v>494800</v>
          </cell>
          <cell r="AK224">
            <v>494800</v>
          </cell>
          <cell r="AL224">
            <v>0</v>
          </cell>
          <cell r="AM224">
            <v>0</v>
          </cell>
          <cell r="AN224">
            <v>0</v>
          </cell>
          <cell r="AO224">
            <v>0</v>
          </cell>
          <cell r="AP224">
            <v>0</v>
          </cell>
          <cell r="AQ224">
            <v>0</v>
          </cell>
          <cell r="AR224">
            <v>0</v>
          </cell>
          <cell r="AS224">
            <v>494800</v>
          </cell>
          <cell r="AT224">
            <v>0</v>
          </cell>
          <cell r="AU224">
            <v>0</v>
          </cell>
          <cell r="AV224" t="str">
            <v>CRUCE|GIRO DIRECTO DEL M.PS.  MES DE MARZO DE 2023. EVENTO</v>
          </cell>
          <cell r="AW224" t="str">
            <v>14437935</v>
          </cell>
          <cell r="AX224" t="str">
            <v>46941|48792</v>
          </cell>
          <cell r="AY224" t="str">
            <v>0</v>
          </cell>
          <cell r="AZ224" t="str">
            <v>0</v>
          </cell>
        </row>
        <row r="225">
          <cell r="G225">
            <v>162295</v>
          </cell>
          <cell r="H225" t="str">
            <v>ADMINISTRADORA</v>
          </cell>
          <cell r="I225">
            <v>39</v>
          </cell>
          <cell r="J225" t="str">
            <v>SUBSIDIADO PLENO</v>
          </cell>
          <cell r="K225" t="str">
            <v>CC-1193030576</v>
          </cell>
          <cell r="L225" t="str">
            <v>P</v>
          </cell>
          <cell r="M225" t="str">
            <v>NINGUNO</v>
          </cell>
          <cell r="N225">
            <v>0</v>
          </cell>
          <cell r="O225">
            <v>13</v>
          </cell>
          <cell r="P225">
            <v>44837</v>
          </cell>
          <cell r="Q225">
            <v>44840</v>
          </cell>
          <cell r="R225">
            <v>44882</v>
          </cell>
          <cell r="S225">
            <v>1379897</v>
          </cell>
          <cell r="T225">
            <v>0</v>
          </cell>
          <cell r="U225">
            <v>0</v>
          </cell>
          <cell r="V225">
            <v>1379897</v>
          </cell>
          <cell r="W225">
            <v>1379897</v>
          </cell>
          <cell r="X225">
            <v>0</v>
          </cell>
          <cell r="Y225">
            <v>0</v>
          </cell>
          <cell r="Z225" t="str">
            <v>NA</v>
          </cell>
          <cell r="AA225" t="str">
            <v>NA</v>
          </cell>
          <cell r="AB225">
            <v>0</v>
          </cell>
          <cell r="AC225">
            <v>0</v>
          </cell>
          <cell r="AD225">
            <v>0</v>
          </cell>
          <cell r="AE225">
            <v>44966</v>
          </cell>
          <cell r="AF225" t="str">
            <v>FACSS</v>
          </cell>
          <cell r="AG225" t="str">
            <v>IPSPU</v>
          </cell>
          <cell r="AH225" t="str">
            <v>Pagado</v>
          </cell>
          <cell r="AI225" t="str">
            <v>SL162295</v>
          </cell>
          <cell r="AJ225">
            <v>1379897</v>
          </cell>
          <cell r="AK225">
            <v>1379897</v>
          </cell>
          <cell r="AL225">
            <v>0</v>
          </cell>
          <cell r="AM225">
            <v>0</v>
          </cell>
          <cell r="AN225">
            <v>0</v>
          </cell>
          <cell r="AO225">
            <v>0</v>
          </cell>
          <cell r="AP225">
            <v>0</v>
          </cell>
          <cell r="AQ225">
            <v>0</v>
          </cell>
          <cell r="AR225">
            <v>0</v>
          </cell>
          <cell r="AS225">
            <v>1379897</v>
          </cell>
          <cell r="AT225">
            <v>0</v>
          </cell>
          <cell r="AU225">
            <v>0</v>
          </cell>
          <cell r="AV225" t="str">
            <v>GIRO DIRECTO DEL M.PS.  MES DE MARZO DE 2023. EVENTO|CRUCE</v>
          </cell>
          <cell r="AW225" t="str">
            <v>14999663</v>
          </cell>
          <cell r="AX225" t="str">
            <v>47867|48792</v>
          </cell>
          <cell r="AY225" t="str">
            <v>0</v>
          </cell>
          <cell r="AZ225" t="str">
            <v>0</v>
          </cell>
        </row>
        <row r="226">
          <cell r="G226">
            <v>163273</v>
          </cell>
          <cell r="H226" t="str">
            <v>ADMINISTRADORA</v>
          </cell>
          <cell r="I226">
            <v>39</v>
          </cell>
          <cell r="J226" t="str">
            <v>SUBSIDIADO PLENO</v>
          </cell>
          <cell r="K226" t="str">
            <v>CC-1235539240</v>
          </cell>
          <cell r="L226" t="str">
            <v>P</v>
          </cell>
          <cell r="M226" t="str">
            <v>NINGUNO</v>
          </cell>
          <cell r="N226">
            <v>0</v>
          </cell>
          <cell r="O226">
            <v>14</v>
          </cell>
          <cell r="P226">
            <v>44841</v>
          </cell>
          <cell r="Q226">
            <v>44845</v>
          </cell>
          <cell r="R226">
            <v>44882</v>
          </cell>
          <cell r="S226">
            <v>2926305</v>
          </cell>
          <cell r="T226">
            <v>0</v>
          </cell>
          <cell r="U226">
            <v>0</v>
          </cell>
          <cell r="V226">
            <v>2926305</v>
          </cell>
          <cell r="W226">
            <v>2926305</v>
          </cell>
          <cell r="X226">
            <v>0</v>
          </cell>
          <cell r="Y226">
            <v>0</v>
          </cell>
          <cell r="Z226" t="str">
            <v>NA</v>
          </cell>
          <cell r="AA226" t="str">
            <v>NA</v>
          </cell>
          <cell r="AB226">
            <v>0</v>
          </cell>
          <cell r="AC226">
            <v>0</v>
          </cell>
          <cell r="AD226">
            <v>0</v>
          </cell>
          <cell r="AE226">
            <v>44928</v>
          </cell>
          <cell r="AF226" t="str">
            <v>FACSS</v>
          </cell>
          <cell r="AG226" t="str">
            <v>IPSPU</v>
          </cell>
          <cell r="AH226" t="str">
            <v>Pagado</v>
          </cell>
          <cell r="AI226" t="str">
            <v>SL163273</v>
          </cell>
          <cell r="AJ226">
            <v>2926305</v>
          </cell>
          <cell r="AK226">
            <v>2926305</v>
          </cell>
          <cell r="AL226">
            <v>0</v>
          </cell>
          <cell r="AM226">
            <v>0</v>
          </cell>
          <cell r="AN226">
            <v>0</v>
          </cell>
          <cell r="AO226">
            <v>0</v>
          </cell>
          <cell r="AP226">
            <v>0</v>
          </cell>
          <cell r="AQ226">
            <v>0</v>
          </cell>
          <cell r="AR226">
            <v>0</v>
          </cell>
          <cell r="AS226">
            <v>2926305</v>
          </cell>
          <cell r="AT226">
            <v>0</v>
          </cell>
          <cell r="AU226">
            <v>0</v>
          </cell>
          <cell r="AV226" t="str">
            <v>GIRO DIRECTO DEL M.PS.  MES DE ENERO DE 2023. EVENTO|GIRO DIRECTO DEL M.PS.  MES DE MARZO DE 2023. EVENTO</v>
          </cell>
          <cell r="AW226" t="str">
            <v>14457613</v>
          </cell>
          <cell r="AX226" t="str">
            <v>47867|48792</v>
          </cell>
          <cell r="AY226" t="str">
            <v>0</v>
          </cell>
          <cell r="AZ226" t="str">
            <v>0</v>
          </cell>
        </row>
        <row r="227">
          <cell r="G227">
            <v>165325</v>
          </cell>
          <cell r="H227" t="str">
            <v>ADMINISTRADORA</v>
          </cell>
          <cell r="I227">
            <v>39</v>
          </cell>
          <cell r="J227" t="str">
            <v>CONTRIBUTIVO MOVILIDAD</v>
          </cell>
          <cell r="K227" t="str">
            <v>CC-1002071541</v>
          </cell>
          <cell r="L227" t="str">
            <v>P</v>
          </cell>
          <cell r="M227" t="str">
            <v>NINGUNO</v>
          </cell>
          <cell r="N227">
            <v>0</v>
          </cell>
          <cell r="O227">
            <v>15</v>
          </cell>
          <cell r="P227">
            <v>44854</v>
          </cell>
          <cell r="Q227">
            <v>44854</v>
          </cell>
          <cell r="R227">
            <v>44882</v>
          </cell>
          <cell r="S227">
            <v>61400</v>
          </cell>
          <cell r="T227">
            <v>0</v>
          </cell>
          <cell r="U227">
            <v>0</v>
          </cell>
          <cell r="V227">
            <v>54000</v>
          </cell>
          <cell r="W227">
            <v>61400</v>
          </cell>
          <cell r="X227">
            <v>0</v>
          </cell>
          <cell r="Y227">
            <v>0</v>
          </cell>
          <cell r="Z227" t="str">
            <v>NA</v>
          </cell>
          <cell r="AA227" t="str">
            <v>NA</v>
          </cell>
          <cell r="AB227">
            <v>0</v>
          </cell>
          <cell r="AC227">
            <v>0</v>
          </cell>
          <cell r="AD227">
            <v>0</v>
          </cell>
          <cell r="AE227">
            <v>44928</v>
          </cell>
          <cell r="AF227" t="str">
            <v>FACCS</v>
          </cell>
          <cell r="AG227" t="str">
            <v>IPSBC</v>
          </cell>
          <cell r="AH227" t="str">
            <v>Aprobado</v>
          </cell>
          <cell r="AI227" t="str">
            <v>SL165325</v>
          </cell>
          <cell r="AJ227">
            <v>61400</v>
          </cell>
          <cell r="AK227">
            <v>61400</v>
          </cell>
          <cell r="AL227">
            <v>0</v>
          </cell>
          <cell r="AM227">
            <v>0</v>
          </cell>
          <cell r="AN227">
            <v>0</v>
          </cell>
          <cell r="AO227">
            <v>0</v>
          </cell>
          <cell r="AP227">
            <v>0</v>
          </cell>
          <cell r="AQ227">
            <v>61400</v>
          </cell>
          <cell r="AR227">
            <v>0</v>
          </cell>
          <cell r="AS227">
            <v>0</v>
          </cell>
          <cell r="AT227">
            <v>0</v>
          </cell>
          <cell r="AU227">
            <v>0</v>
          </cell>
          <cell r="AV227" t="str">
            <v>NA</v>
          </cell>
          <cell r="AW227" t="str">
            <v>1623079</v>
          </cell>
          <cell r="AX227" t="str">
            <v>0</v>
          </cell>
          <cell r="AY227" t="str">
            <v>0</v>
          </cell>
          <cell r="AZ227" t="str">
            <v>0</v>
          </cell>
        </row>
        <row r="228">
          <cell r="G228">
            <v>145442</v>
          </cell>
          <cell r="H228" t="str">
            <v>ADMINISTRADORA</v>
          </cell>
          <cell r="I228">
            <v>39</v>
          </cell>
          <cell r="J228" t="str">
            <v>SUBSIDIADO PLENO</v>
          </cell>
          <cell r="K228" t="str">
            <v>PT-6621136</v>
          </cell>
          <cell r="L228" t="str">
            <v>P</v>
          </cell>
          <cell r="M228" t="str">
            <v>NINGUNO</v>
          </cell>
          <cell r="N228">
            <v>0</v>
          </cell>
          <cell r="O228">
            <v>14</v>
          </cell>
          <cell r="P228">
            <v>44753</v>
          </cell>
          <cell r="Q228">
            <v>44775</v>
          </cell>
          <cell r="R228">
            <v>44882</v>
          </cell>
          <cell r="S228">
            <v>641700</v>
          </cell>
          <cell r="T228">
            <v>0</v>
          </cell>
          <cell r="U228">
            <v>0</v>
          </cell>
          <cell r="V228">
            <v>641700</v>
          </cell>
          <cell r="W228">
            <v>641700</v>
          </cell>
          <cell r="X228">
            <v>0</v>
          </cell>
          <cell r="Y228">
            <v>0</v>
          </cell>
          <cell r="Z228" t="str">
            <v>NA</v>
          </cell>
          <cell r="AA228" t="str">
            <v>NA</v>
          </cell>
          <cell r="AB228">
            <v>0</v>
          </cell>
          <cell r="AC228">
            <v>0</v>
          </cell>
          <cell r="AD228">
            <v>0</v>
          </cell>
          <cell r="AE228">
            <v>44928</v>
          </cell>
          <cell r="AF228" t="str">
            <v>FACSS</v>
          </cell>
          <cell r="AG228" t="str">
            <v>IPSPU</v>
          </cell>
          <cell r="AH228" t="str">
            <v>Pagado</v>
          </cell>
          <cell r="AI228" t="str">
            <v>SL145442</v>
          </cell>
          <cell r="AJ228">
            <v>641700</v>
          </cell>
          <cell r="AK228">
            <v>641700</v>
          </cell>
          <cell r="AL228">
            <v>0</v>
          </cell>
          <cell r="AM228">
            <v>0</v>
          </cell>
          <cell r="AN228">
            <v>0</v>
          </cell>
          <cell r="AO228">
            <v>0</v>
          </cell>
          <cell r="AP228">
            <v>0</v>
          </cell>
          <cell r="AQ228">
            <v>0</v>
          </cell>
          <cell r="AR228">
            <v>0</v>
          </cell>
          <cell r="AS228">
            <v>641700</v>
          </cell>
          <cell r="AT228">
            <v>0</v>
          </cell>
          <cell r="AU228">
            <v>0</v>
          </cell>
          <cell r="AV228" t="str">
            <v>GIRO DIRECTO DEL M.PS.  MES DE ENERO DE 2023. EVENTO|GIRO DIRECTO DEL M.PS.  MES DE MARZO DE 2023. EVENTO</v>
          </cell>
          <cell r="AW228" t="str">
            <v>14530456</v>
          </cell>
          <cell r="AX228" t="str">
            <v>47867|48792</v>
          </cell>
          <cell r="AY228" t="str">
            <v>0</v>
          </cell>
          <cell r="AZ228" t="str">
            <v>0</v>
          </cell>
        </row>
        <row r="229">
          <cell r="G229">
            <v>162125</v>
          </cell>
          <cell r="H229" t="str">
            <v>ADMINISTRADORA</v>
          </cell>
          <cell r="I229">
            <v>39</v>
          </cell>
          <cell r="J229" t="str">
            <v>SUBSIDIADO PLENO</v>
          </cell>
          <cell r="K229" t="str">
            <v>RC-1143267902</v>
          </cell>
          <cell r="L229" t="str">
            <v>P</v>
          </cell>
          <cell r="M229" t="str">
            <v>NINGUNO</v>
          </cell>
          <cell r="N229">
            <v>0</v>
          </cell>
          <cell r="O229">
            <v>14</v>
          </cell>
          <cell r="P229">
            <v>44827</v>
          </cell>
          <cell r="Q229">
            <v>44839</v>
          </cell>
          <cell r="R229">
            <v>44882</v>
          </cell>
          <cell r="S229">
            <v>1222898</v>
          </cell>
          <cell r="T229">
            <v>0</v>
          </cell>
          <cell r="U229">
            <v>0</v>
          </cell>
          <cell r="V229">
            <v>0</v>
          </cell>
          <cell r="W229">
            <v>1222898</v>
          </cell>
          <cell r="X229">
            <v>0</v>
          </cell>
          <cell r="Y229">
            <v>0</v>
          </cell>
          <cell r="Z229" t="str">
            <v>NA</v>
          </cell>
          <cell r="AA229" t="str">
            <v>NA</v>
          </cell>
          <cell r="AB229">
            <v>0</v>
          </cell>
          <cell r="AC229">
            <v>0</v>
          </cell>
          <cell r="AD229">
            <v>0</v>
          </cell>
          <cell r="AE229">
            <v>44928</v>
          </cell>
          <cell r="AF229" t="str">
            <v>FACSS</v>
          </cell>
          <cell r="AG229" t="str">
            <v>IPSPU</v>
          </cell>
          <cell r="AH229" t="str">
            <v>Pagado</v>
          </cell>
          <cell r="AI229" t="str">
            <v>SL162125</v>
          </cell>
          <cell r="AJ229">
            <v>1222898</v>
          </cell>
          <cell r="AK229">
            <v>1222898</v>
          </cell>
          <cell r="AL229">
            <v>0</v>
          </cell>
          <cell r="AM229">
            <v>0</v>
          </cell>
          <cell r="AN229">
            <v>0</v>
          </cell>
          <cell r="AO229">
            <v>0</v>
          </cell>
          <cell r="AP229">
            <v>0</v>
          </cell>
          <cell r="AQ229">
            <v>0</v>
          </cell>
          <cell r="AR229">
            <v>0</v>
          </cell>
          <cell r="AS229">
            <v>1222898</v>
          </cell>
          <cell r="AT229">
            <v>0</v>
          </cell>
          <cell r="AU229">
            <v>0</v>
          </cell>
          <cell r="AV229" t="str">
            <v>CRUCE|GIRO DIRECTO DEL M.PS.  MES DE MARZO DE 2023. EVENTO</v>
          </cell>
          <cell r="AW229" t="str">
            <v>14689720</v>
          </cell>
          <cell r="AX229" t="str">
            <v>47867|48792</v>
          </cell>
          <cell r="AY229" t="str">
            <v>0</v>
          </cell>
          <cell r="AZ229" t="str">
            <v>0</v>
          </cell>
        </row>
        <row r="230">
          <cell r="G230">
            <v>168998</v>
          </cell>
          <cell r="H230" t="str">
            <v>ADMINISTRADORA</v>
          </cell>
          <cell r="I230">
            <v>39</v>
          </cell>
          <cell r="J230" t="str">
            <v>CONTRIBUTIVO MOVILIDAD</v>
          </cell>
          <cell r="K230" t="str">
            <v>CC-1102864175</v>
          </cell>
          <cell r="L230" t="str">
            <v>P</v>
          </cell>
          <cell r="M230" t="str">
            <v>NINGUNO</v>
          </cell>
          <cell r="N230">
            <v>0</v>
          </cell>
          <cell r="O230">
            <v>15</v>
          </cell>
          <cell r="P230">
            <v>44869</v>
          </cell>
          <cell r="Q230">
            <v>44869</v>
          </cell>
          <cell r="R230">
            <v>44927</v>
          </cell>
          <cell r="S230">
            <v>57800</v>
          </cell>
          <cell r="T230">
            <v>0</v>
          </cell>
          <cell r="U230">
            <v>0</v>
          </cell>
          <cell r="V230">
            <v>57800</v>
          </cell>
          <cell r="W230">
            <v>57800</v>
          </cell>
          <cell r="X230">
            <v>0</v>
          </cell>
          <cell r="Y230">
            <v>0</v>
          </cell>
          <cell r="Z230" t="str">
            <v>NA</v>
          </cell>
          <cell r="AA230" t="str">
            <v>NA</v>
          </cell>
          <cell r="AB230">
            <v>0</v>
          </cell>
          <cell r="AC230">
            <v>0</v>
          </cell>
          <cell r="AD230">
            <v>0</v>
          </cell>
          <cell r="AE230">
            <v>44987</v>
          </cell>
          <cell r="AF230" t="str">
            <v>FACCS</v>
          </cell>
          <cell r="AG230" t="str">
            <v>IPSBC</v>
          </cell>
          <cell r="AH230" t="str">
            <v>Aprobado</v>
          </cell>
          <cell r="AI230" t="str">
            <v>SL168998</v>
          </cell>
          <cell r="AJ230">
            <v>57800</v>
          </cell>
          <cell r="AK230">
            <v>57800</v>
          </cell>
          <cell r="AL230">
            <v>0</v>
          </cell>
          <cell r="AM230">
            <v>0</v>
          </cell>
          <cell r="AN230">
            <v>0</v>
          </cell>
          <cell r="AO230">
            <v>0</v>
          </cell>
          <cell r="AP230">
            <v>0</v>
          </cell>
          <cell r="AQ230">
            <v>57800</v>
          </cell>
          <cell r="AR230">
            <v>0</v>
          </cell>
          <cell r="AS230">
            <v>0</v>
          </cell>
          <cell r="AT230">
            <v>0</v>
          </cell>
          <cell r="AU230">
            <v>0</v>
          </cell>
          <cell r="AV230" t="str">
            <v>NA</v>
          </cell>
          <cell r="AW230" t="str">
            <v>1751812</v>
          </cell>
          <cell r="AX230" t="str">
            <v>0</v>
          </cell>
          <cell r="AY230" t="str">
            <v>0</v>
          </cell>
          <cell r="AZ230" t="str">
            <v>0</v>
          </cell>
        </row>
        <row r="231">
          <cell r="G231">
            <v>170520</v>
          </cell>
          <cell r="H231" t="str">
            <v>ADMINISTRADORA</v>
          </cell>
          <cell r="I231">
            <v>39</v>
          </cell>
          <cell r="J231" t="str">
            <v>CONTRIBUTIVO MOVILIDAD</v>
          </cell>
          <cell r="K231" t="str">
            <v>CC-1102864175</v>
          </cell>
          <cell r="L231" t="str">
            <v>P</v>
          </cell>
          <cell r="M231" t="str">
            <v>NINGUNO</v>
          </cell>
          <cell r="N231">
            <v>0</v>
          </cell>
          <cell r="O231">
            <v>15</v>
          </cell>
          <cell r="P231">
            <v>44869</v>
          </cell>
          <cell r="Q231">
            <v>44876</v>
          </cell>
          <cell r="R231">
            <v>44927</v>
          </cell>
          <cell r="S231">
            <v>28900</v>
          </cell>
          <cell r="T231">
            <v>0</v>
          </cell>
          <cell r="U231">
            <v>0</v>
          </cell>
          <cell r="V231">
            <v>28900</v>
          </cell>
          <cell r="W231">
            <v>28900</v>
          </cell>
          <cell r="X231">
            <v>0</v>
          </cell>
          <cell r="Y231">
            <v>0</v>
          </cell>
          <cell r="Z231" t="str">
            <v>NA</v>
          </cell>
          <cell r="AA231" t="str">
            <v>NA</v>
          </cell>
          <cell r="AB231">
            <v>0</v>
          </cell>
          <cell r="AC231">
            <v>0</v>
          </cell>
          <cell r="AD231">
            <v>0</v>
          </cell>
          <cell r="AE231">
            <v>44987</v>
          </cell>
          <cell r="AF231" t="str">
            <v>FACCS</v>
          </cell>
          <cell r="AG231" t="str">
            <v>IPSBC</v>
          </cell>
          <cell r="AH231" t="str">
            <v>Aprobado</v>
          </cell>
          <cell r="AI231" t="str">
            <v>SL170520</v>
          </cell>
          <cell r="AJ231">
            <v>28900</v>
          </cell>
          <cell r="AK231">
            <v>28900</v>
          </cell>
          <cell r="AL231">
            <v>0</v>
          </cell>
          <cell r="AM231">
            <v>0</v>
          </cell>
          <cell r="AN231">
            <v>0</v>
          </cell>
          <cell r="AO231">
            <v>0</v>
          </cell>
          <cell r="AP231">
            <v>0</v>
          </cell>
          <cell r="AQ231">
            <v>28900</v>
          </cell>
          <cell r="AR231">
            <v>0</v>
          </cell>
          <cell r="AS231">
            <v>0</v>
          </cell>
          <cell r="AT231">
            <v>0</v>
          </cell>
          <cell r="AU231">
            <v>0</v>
          </cell>
          <cell r="AV231" t="str">
            <v>NA</v>
          </cell>
          <cell r="AW231" t="str">
            <v>1751804</v>
          </cell>
          <cell r="AX231" t="str">
            <v>0</v>
          </cell>
          <cell r="AY231" t="str">
            <v>0</v>
          </cell>
          <cell r="AZ231" t="str">
            <v>0</v>
          </cell>
        </row>
        <row r="232">
          <cell r="G232">
            <v>128764</v>
          </cell>
          <cell r="H232" t="str">
            <v>ADMINISTRADORA</v>
          </cell>
          <cell r="I232">
            <v>39</v>
          </cell>
          <cell r="J232" t="str">
            <v>SUBSIDIADO PLENO</v>
          </cell>
          <cell r="K232" t="str">
            <v>RC-1104441394</v>
          </cell>
          <cell r="L232" t="str">
            <v>P</v>
          </cell>
          <cell r="M232" t="str">
            <v>NINGUNO</v>
          </cell>
          <cell r="N232">
            <v>0</v>
          </cell>
          <cell r="O232">
            <v>13</v>
          </cell>
          <cell r="P232">
            <v>44700</v>
          </cell>
          <cell r="Q232">
            <v>44703</v>
          </cell>
          <cell r="R232">
            <v>44927</v>
          </cell>
          <cell r="S232">
            <v>461292</v>
          </cell>
          <cell r="T232">
            <v>0</v>
          </cell>
          <cell r="U232">
            <v>0</v>
          </cell>
          <cell r="V232">
            <v>461292</v>
          </cell>
          <cell r="W232">
            <v>461292</v>
          </cell>
          <cell r="X232">
            <v>0</v>
          </cell>
          <cell r="Y232">
            <v>0</v>
          </cell>
          <cell r="Z232" t="str">
            <v>NA</v>
          </cell>
          <cell r="AA232" t="str">
            <v>NA</v>
          </cell>
          <cell r="AB232">
            <v>0</v>
          </cell>
          <cell r="AC232">
            <v>0</v>
          </cell>
          <cell r="AD232">
            <v>0</v>
          </cell>
          <cell r="AE232">
            <v>44987</v>
          </cell>
          <cell r="AF232" t="str">
            <v>FACSS</v>
          </cell>
          <cell r="AG232" t="str">
            <v>IPSPU</v>
          </cell>
          <cell r="AH232" t="str">
            <v>Pagado</v>
          </cell>
          <cell r="AI232" t="str">
            <v>SL128764</v>
          </cell>
          <cell r="AJ232">
            <v>461292</v>
          </cell>
          <cell r="AK232">
            <v>461292</v>
          </cell>
          <cell r="AL232">
            <v>0</v>
          </cell>
          <cell r="AM232">
            <v>0</v>
          </cell>
          <cell r="AN232">
            <v>0</v>
          </cell>
          <cell r="AO232">
            <v>0</v>
          </cell>
          <cell r="AP232">
            <v>0</v>
          </cell>
          <cell r="AQ232">
            <v>0</v>
          </cell>
          <cell r="AR232">
            <v>0</v>
          </cell>
          <cell r="AS232">
            <v>461292</v>
          </cell>
          <cell r="AT232">
            <v>0</v>
          </cell>
          <cell r="AU232">
            <v>0</v>
          </cell>
          <cell r="AV232" t="str">
            <v>CRUCE|CRUCE</v>
          </cell>
          <cell r="AW232" t="str">
            <v>15506523</v>
          </cell>
          <cell r="AX232" t="str">
            <v>48611|48611</v>
          </cell>
          <cell r="AY232" t="str">
            <v>0</v>
          </cell>
          <cell r="AZ232" t="str">
            <v>0</v>
          </cell>
        </row>
        <row r="233">
          <cell r="G233">
            <v>119671</v>
          </cell>
          <cell r="H233" t="str">
            <v>ADMINISTRADORA</v>
          </cell>
          <cell r="I233">
            <v>39</v>
          </cell>
          <cell r="J233" t="str">
            <v>SUBSIDIADO PLENO</v>
          </cell>
          <cell r="K233" t="str">
            <v>RC-1061830324</v>
          </cell>
          <cell r="L233" t="str">
            <v>P</v>
          </cell>
          <cell r="M233" t="str">
            <v>NINGUNO</v>
          </cell>
          <cell r="N233">
            <v>0</v>
          </cell>
          <cell r="O233">
            <v>14</v>
          </cell>
          <cell r="P233">
            <v>44659</v>
          </cell>
          <cell r="Q233">
            <v>44664</v>
          </cell>
          <cell r="R233">
            <v>44959</v>
          </cell>
          <cell r="S233">
            <v>1133984</v>
          </cell>
          <cell r="T233">
            <v>0</v>
          </cell>
          <cell r="U233">
            <v>0</v>
          </cell>
          <cell r="V233">
            <v>0</v>
          </cell>
          <cell r="W233">
            <v>1133984</v>
          </cell>
          <cell r="X233">
            <v>0</v>
          </cell>
          <cell r="Y233">
            <v>0</v>
          </cell>
          <cell r="Z233" t="str">
            <v>NA</v>
          </cell>
          <cell r="AA233" t="str">
            <v>NA</v>
          </cell>
          <cell r="AB233">
            <v>0</v>
          </cell>
          <cell r="AC233">
            <v>0</v>
          </cell>
          <cell r="AD233">
            <v>0</v>
          </cell>
          <cell r="AE233">
            <v>44977</v>
          </cell>
          <cell r="AF233" t="str">
            <v>FACSS</v>
          </cell>
          <cell r="AG233" t="str">
            <v>IPSPU</v>
          </cell>
          <cell r="AH233" t="str">
            <v>Pagado</v>
          </cell>
          <cell r="AI233" t="str">
            <v>SL119671</v>
          </cell>
          <cell r="AJ233">
            <v>1133984</v>
          </cell>
          <cell r="AK233">
            <v>1133984</v>
          </cell>
          <cell r="AL233">
            <v>0</v>
          </cell>
          <cell r="AM233">
            <v>0</v>
          </cell>
          <cell r="AN233">
            <v>0</v>
          </cell>
          <cell r="AO233">
            <v>0</v>
          </cell>
          <cell r="AP233">
            <v>0</v>
          </cell>
          <cell r="AQ233">
            <v>0</v>
          </cell>
          <cell r="AR233">
            <v>0</v>
          </cell>
          <cell r="AS233">
            <v>1133984</v>
          </cell>
          <cell r="AT233">
            <v>0</v>
          </cell>
          <cell r="AU233">
            <v>0</v>
          </cell>
          <cell r="AV233" t="str">
            <v>CRUCE</v>
          </cell>
          <cell r="AW233" t="str">
            <v>15282611</v>
          </cell>
          <cell r="AX233" t="str">
            <v>48611</v>
          </cell>
          <cell r="AY233" t="str">
            <v>0</v>
          </cell>
          <cell r="AZ233" t="str">
            <v>0</v>
          </cell>
        </row>
        <row r="234">
          <cell r="G234">
            <v>185224</v>
          </cell>
          <cell r="H234" t="str">
            <v>ADMINISTRADORA</v>
          </cell>
          <cell r="I234">
            <v>39</v>
          </cell>
          <cell r="J234" t="str">
            <v>SUBSIDIADO PLENO</v>
          </cell>
          <cell r="K234" t="str">
            <v>SC-6675591</v>
          </cell>
          <cell r="L234" t="str">
            <v>P</v>
          </cell>
          <cell r="M234" t="str">
            <v>NINGUNO</v>
          </cell>
          <cell r="N234">
            <v>0</v>
          </cell>
          <cell r="O234">
            <v>15</v>
          </cell>
          <cell r="P234">
            <v>44938</v>
          </cell>
          <cell r="Q234">
            <v>44942</v>
          </cell>
          <cell r="R234">
            <v>44971</v>
          </cell>
          <cell r="S234">
            <v>266800</v>
          </cell>
          <cell r="T234">
            <v>0</v>
          </cell>
          <cell r="U234">
            <v>0</v>
          </cell>
          <cell r="V234">
            <v>0</v>
          </cell>
          <cell r="W234">
            <v>266800</v>
          </cell>
          <cell r="X234">
            <v>0</v>
          </cell>
          <cell r="Y234">
            <v>0</v>
          </cell>
          <cell r="Z234" t="str">
            <v>NA</v>
          </cell>
          <cell r="AA234" t="str">
            <v>NA</v>
          </cell>
          <cell r="AB234">
            <v>0</v>
          </cell>
          <cell r="AC234">
            <v>0</v>
          </cell>
          <cell r="AD234">
            <v>0</v>
          </cell>
          <cell r="AE234">
            <v>45020</v>
          </cell>
          <cell r="AF234" t="str">
            <v>FACSS</v>
          </cell>
          <cell r="AG234" t="str">
            <v>IPSPU</v>
          </cell>
          <cell r="AH234" t="str">
            <v>Aprobado</v>
          </cell>
          <cell r="AI234" t="str">
            <v>SL185224</v>
          </cell>
          <cell r="AJ234">
            <v>266800</v>
          </cell>
          <cell r="AK234">
            <v>266800</v>
          </cell>
          <cell r="AL234">
            <v>0</v>
          </cell>
          <cell r="AM234">
            <v>0</v>
          </cell>
          <cell r="AN234">
            <v>0</v>
          </cell>
          <cell r="AO234">
            <v>0</v>
          </cell>
          <cell r="AP234">
            <v>0</v>
          </cell>
          <cell r="AQ234">
            <v>266800</v>
          </cell>
          <cell r="AR234">
            <v>0</v>
          </cell>
          <cell r="AS234">
            <v>0</v>
          </cell>
          <cell r="AT234">
            <v>0</v>
          </cell>
          <cell r="AU234">
            <v>0</v>
          </cell>
          <cell r="AV234" t="str">
            <v>NA</v>
          </cell>
          <cell r="AW234" t="str">
            <v>16117411</v>
          </cell>
          <cell r="AX234" t="str">
            <v>0</v>
          </cell>
          <cell r="AY234" t="str">
            <v>0</v>
          </cell>
          <cell r="AZ234" t="str">
            <v>0</v>
          </cell>
        </row>
        <row r="235">
          <cell r="G235">
            <v>188280</v>
          </cell>
          <cell r="H235" t="str">
            <v>ADMINISTRADORA</v>
          </cell>
          <cell r="I235">
            <v>39</v>
          </cell>
          <cell r="J235" t="str">
            <v>SUBSIDIADO PLENO</v>
          </cell>
          <cell r="K235" t="str">
            <v>SC-6675591</v>
          </cell>
          <cell r="L235" t="str">
            <v>P</v>
          </cell>
          <cell r="M235" t="str">
            <v>NINGUNO</v>
          </cell>
          <cell r="N235">
            <v>0</v>
          </cell>
          <cell r="O235">
            <v>15</v>
          </cell>
          <cell r="P235">
            <v>44938</v>
          </cell>
          <cell r="Q235">
            <v>44953</v>
          </cell>
          <cell r="R235">
            <v>44971</v>
          </cell>
          <cell r="S235">
            <v>44500</v>
          </cell>
          <cell r="T235">
            <v>0</v>
          </cell>
          <cell r="U235">
            <v>0</v>
          </cell>
          <cell r="V235">
            <v>44500</v>
          </cell>
          <cell r="W235">
            <v>44500</v>
          </cell>
          <cell r="X235">
            <v>0</v>
          </cell>
          <cell r="Y235">
            <v>0</v>
          </cell>
          <cell r="Z235" t="str">
            <v>NA</v>
          </cell>
          <cell r="AA235" t="str">
            <v>NA</v>
          </cell>
          <cell r="AB235">
            <v>0</v>
          </cell>
          <cell r="AC235">
            <v>0</v>
          </cell>
          <cell r="AD235">
            <v>0</v>
          </cell>
          <cell r="AE235">
            <v>45020</v>
          </cell>
          <cell r="AF235" t="str">
            <v>FACSS</v>
          </cell>
          <cell r="AG235" t="str">
            <v>IPSPU</v>
          </cell>
          <cell r="AH235" t="str">
            <v>Aprobado</v>
          </cell>
          <cell r="AI235" t="str">
            <v>SL188280</v>
          </cell>
          <cell r="AJ235">
            <v>44500</v>
          </cell>
          <cell r="AK235">
            <v>44500</v>
          </cell>
          <cell r="AL235">
            <v>0</v>
          </cell>
          <cell r="AM235">
            <v>0</v>
          </cell>
          <cell r="AN235">
            <v>0</v>
          </cell>
          <cell r="AO235">
            <v>0</v>
          </cell>
          <cell r="AP235">
            <v>0</v>
          </cell>
          <cell r="AQ235">
            <v>44500</v>
          </cell>
          <cell r="AR235">
            <v>0</v>
          </cell>
          <cell r="AS235">
            <v>0</v>
          </cell>
          <cell r="AT235">
            <v>0</v>
          </cell>
          <cell r="AU235">
            <v>0</v>
          </cell>
          <cell r="AV235" t="str">
            <v>NA</v>
          </cell>
          <cell r="AW235" t="str">
            <v>16117030</v>
          </cell>
          <cell r="AX235" t="str">
            <v>0</v>
          </cell>
          <cell r="AY235" t="str">
            <v>0</v>
          </cell>
          <cell r="AZ235" t="str">
            <v>0</v>
          </cell>
        </row>
        <row r="236">
          <cell r="G236">
            <v>188316</v>
          </cell>
          <cell r="H236" t="str">
            <v>ADMINISTRADORA</v>
          </cell>
          <cell r="I236">
            <v>39</v>
          </cell>
          <cell r="J236" t="str">
            <v>SUBSIDIADO PLENO</v>
          </cell>
          <cell r="K236" t="str">
            <v>CC-1067864474</v>
          </cell>
          <cell r="L236" t="str">
            <v>P</v>
          </cell>
          <cell r="M236" t="str">
            <v>NINGUNO</v>
          </cell>
          <cell r="N236">
            <v>0</v>
          </cell>
          <cell r="O236">
            <v>13</v>
          </cell>
          <cell r="P236">
            <v>44638</v>
          </cell>
          <cell r="Q236">
            <v>44953</v>
          </cell>
          <cell r="R236">
            <v>44972</v>
          </cell>
          <cell r="S236">
            <v>424000</v>
          </cell>
          <cell r="T236">
            <v>0</v>
          </cell>
          <cell r="U236">
            <v>0</v>
          </cell>
          <cell r="V236">
            <v>424000</v>
          </cell>
          <cell r="W236">
            <v>424000</v>
          </cell>
          <cell r="X236">
            <v>0</v>
          </cell>
          <cell r="Y236">
            <v>0</v>
          </cell>
          <cell r="Z236" t="str">
            <v>NA</v>
          </cell>
          <cell r="AA236" t="str">
            <v>NA</v>
          </cell>
          <cell r="AB236">
            <v>0</v>
          </cell>
          <cell r="AC236">
            <v>0</v>
          </cell>
          <cell r="AD236">
            <v>0</v>
          </cell>
          <cell r="AE236">
            <v>45020</v>
          </cell>
          <cell r="AF236" t="str">
            <v>FACSS</v>
          </cell>
          <cell r="AG236" t="str">
            <v>IPSPU</v>
          </cell>
          <cell r="AH236" t="str">
            <v>Aprobado</v>
          </cell>
          <cell r="AI236" t="str">
            <v>SL188316</v>
          </cell>
          <cell r="AJ236">
            <v>424000</v>
          </cell>
          <cell r="AK236">
            <v>424000</v>
          </cell>
          <cell r="AL236">
            <v>0</v>
          </cell>
          <cell r="AM236">
            <v>0</v>
          </cell>
          <cell r="AN236">
            <v>0</v>
          </cell>
          <cell r="AO236">
            <v>0</v>
          </cell>
          <cell r="AP236">
            <v>0</v>
          </cell>
          <cell r="AQ236">
            <v>127200</v>
          </cell>
          <cell r="AR236">
            <v>0</v>
          </cell>
          <cell r="AS236">
            <v>296800</v>
          </cell>
          <cell r="AT236">
            <v>0</v>
          </cell>
          <cell r="AU236">
            <v>0</v>
          </cell>
          <cell r="AV236" t="str">
            <v>CRUCE</v>
          </cell>
          <cell r="AW236" t="str">
            <v>16118162</v>
          </cell>
          <cell r="AX236" t="str">
            <v>49848</v>
          </cell>
          <cell r="AY236" t="str">
            <v>0</v>
          </cell>
          <cell r="AZ236" t="str">
            <v>0</v>
          </cell>
        </row>
        <row r="237">
          <cell r="G237">
            <v>180755</v>
          </cell>
          <cell r="H237" t="str">
            <v>ADMINISTRADORA</v>
          </cell>
          <cell r="I237">
            <v>39</v>
          </cell>
          <cell r="J237" t="str">
            <v>SUBSIDIADO PLENO</v>
          </cell>
          <cell r="K237" t="str">
            <v>PT-6694854</v>
          </cell>
          <cell r="L237" t="str">
            <v>P</v>
          </cell>
          <cell r="M237" t="str">
            <v>NINGUNO</v>
          </cell>
          <cell r="N237">
            <v>0</v>
          </cell>
          <cell r="O237">
            <v>13</v>
          </cell>
          <cell r="P237">
            <v>44916</v>
          </cell>
          <cell r="Q237">
            <v>44917</v>
          </cell>
          <cell r="R237">
            <v>44972</v>
          </cell>
          <cell r="S237">
            <v>65600</v>
          </cell>
          <cell r="T237">
            <v>0</v>
          </cell>
          <cell r="U237">
            <v>0</v>
          </cell>
          <cell r="V237">
            <v>65600</v>
          </cell>
          <cell r="W237">
            <v>65600</v>
          </cell>
          <cell r="X237">
            <v>0</v>
          </cell>
          <cell r="Y237">
            <v>0</v>
          </cell>
          <cell r="Z237" t="str">
            <v>NA</v>
          </cell>
          <cell r="AA237" t="str">
            <v>NA</v>
          </cell>
          <cell r="AB237">
            <v>0</v>
          </cell>
          <cell r="AC237">
            <v>0</v>
          </cell>
          <cell r="AD237">
            <v>0</v>
          </cell>
          <cell r="AE237">
            <v>45020</v>
          </cell>
          <cell r="AF237" t="str">
            <v>FACSS</v>
          </cell>
          <cell r="AG237" t="str">
            <v>IPSPU</v>
          </cell>
          <cell r="AH237" t="str">
            <v>Aprobado</v>
          </cell>
          <cell r="AI237" t="str">
            <v>SL180755</v>
          </cell>
          <cell r="AJ237">
            <v>65600</v>
          </cell>
          <cell r="AK237">
            <v>65600</v>
          </cell>
          <cell r="AL237">
            <v>0</v>
          </cell>
          <cell r="AM237">
            <v>0</v>
          </cell>
          <cell r="AN237">
            <v>0</v>
          </cell>
          <cell r="AO237">
            <v>0</v>
          </cell>
          <cell r="AP237">
            <v>0</v>
          </cell>
          <cell r="AQ237">
            <v>19680</v>
          </cell>
          <cell r="AR237">
            <v>0</v>
          </cell>
          <cell r="AS237">
            <v>45920</v>
          </cell>
          <cell r="AT237">
            <v>0</v>
          </cell>
          <cell r="AU237">
            <v>0</v>
          </cell>
          <cell r="AV237" t="str">
            <v>CRUCE</v>
          </cell>
          <cell r="AW237" t="str">
            <v>16117360</v>
          </cell>
          <cell r="AX237" t="str">
            <v>49848</v>
          </cell>
          <cell r="AY237" t="str">
            <v>0</v>
          </cell>
          <cell r="AZ237" t="str">
            <v>0</v>
          </cell>
        </row>
        <row r="238">
          <cell r="G238">
            <v>179952</v>
          </cell>
          <cell r="H238" t="str">
            <v>ADMINISTRADORA</v>
          </cell>
          <cell r="I238">
            <v>39</v>
          </cell>
          <cell r="J238" t="str">
            <v>SUBSIDIADO PLENO</v>
          </cell>
          <cell r="K238" t="str">
            <v>RC-1143421756</v>
          </cell>
          <cell r="L238" t="str">
            <v>P</v>
          </cell>
          <cell r="M238" t="str">
            <v>NINGUNO</v>
          </cell>
          <cell r="N238">
            <v>0</v>
          </cell>
          <cell r="O238">
            <v>13</v>
          </cell>
          <cell r="P238">
            <v>44914</v>
          </cell>
          <cell r="Q238">
            <v>44916</v>
          </cell>
          <cell r="R238">
            <v>44977</v>
          </cell>
          <cell r="S238">
            <v>65600</v>
          </cell>
          <cell r="T238">
            <v>0</v>
          </cell>
          <cell r="U238">
            <v>0</v>
          </cell>
          <cell r="V238">
            <v>65600</v>
          </cell>
          <cell r="W238">
            <v>65600</v>
          </cell>
          <cell r="X238">
            <v>0</v>
          </cell>
          <cell r="Y238">
            <v>0</v>
          </cell>
          <cell r="Z238" t="str">
            <v>NA</v>
          </cell>
          <cell r="AA238" t="str">
            <v>NA</v>
          </cell>
          <cell r="AB238">
            <v>0</v>
          </cell>
          <cell r="AC238">
            <v>0</v>
          </cell>
          <cell r="AD238">
            <v>0</v>
          </cell>
          <cell r="AE238">
            <v>45020</v>
          </cell>
          <cell r="AF238" t="str">
            <v>FACSS</v>
          </cell>
          <cell r="AG238" t="str">
            <v>IPSPU</v>
          </cell>
          <cell r="AH238" t="str">
            <v>Aprobado</v>
          </cell>
          <cell r="AI238" t="str">
            <v>SL179952</v>
          </cell>
          <cell r="AJ238">
            <v>65600</v>
          </cell>
          <cell r="AK238">
            <v>65600</v>
          </cell>
          <cell r="AL238">
            <v>0</v>
          </cell>
          <cell r="AM238">
            <v>0</v>
          </cell>
          <cell r="AN238">
            <v>0</v>
          </cell>
          <cell r="AO238">
            <v>0</v>
          </cell>
          <cell r="AP238">
            <v>0</v>
          </cell>
          <cell r="AQ238">
            <v>19680</v>
          </cell>
          <cell r="AR238">
            <v>0</v>
          </cell>
          <cell r="AS238">
            <v>45920</v>
          </cell>
          <cell r="AT238">
            <v>0</v>
          </cell>
          <cell r="AU238">
            <v>0</v>
          </cell>
          <cell r="AV238" t="str">
            <v>CRUCE</v>
          </cell>
          <cell r="AW238" t="str">
            <v>16117829</v>
          </cell>
          <cell r="AX238" t="str">
            <v>49848</v>
          </cell>
          <cell r="AY238" t="str">
            <v>0</v>
          </cell>
          <cell r="AZ238" t="str">
            <v>0</v>
          </cell>
        </row>
        <row r="239">
          <cell r="G239">
            <v>1819912</v>
          </cell>
          <cell r="H239" t="str">
            <v>ADMINISTRADORA</v>
          </cell>
          <cell r="I239">
            <v>39</v>
          </cell>
          <cell r="J239" t="str">
            <v>SUBSIDIADO PLENO</v>
          </cell>
          <cell r="K239" t="str">
            <v>CC-1104432298</v>
          </cell>
          <cell r="L239" t="str">
            <v>X</v>
          </cell>
          <cell r="M239" t="str">
            <v>ANULAR</v>
          </cell>
          <cell r="N239">
            <v>0</v>
          </cell>
          <cell r="O239">
            <v>14</v>
          </cell>
          <cell r="P239">
            <v>42481</v>
          </cell>
          <cell r="Q239">
            <v>42521</v>
          </cell>
          <cell r="R239">
            <v>42537</v>
          </cell>
          <cell r="S239">
            <v>0</v>
          </cell>
          <cell r="T239">
            <v>0</v>
          </cell>
          <cell r="U239">
            <v>0</v>
          </cell>
          <cell r="V239">
            <v>0</v>
          </cell>
          <cell r="W239">
            <v>377800</v>
          </cell>
          <cell r="X239">
            <v>0</v>
          </cell>
          <cell r="Y239">
            <v>0</v>
          </cell>
          <cell r="Z239" t="str">
            <v>NA</v>
          </cell>
          <cell r="AA239" t="str">
            <v>FACTURA CORRESPONDE A SERVICIO DE URGENCIAS</v>
          </cell>
          <cell r="AB239">
            <v>0</v>
          </cell>
          <cell r="AC239">
            <v>0</v>
          </cell>
          <cell r="AD239">
            <v>0</v>
          </cell>
          <cell r="AE239">
            <v>42724</v>
          </cell>
          <cell r="AF239" t="str">
            <v>SIFCS</v>
          </cell>
          <cell r="AG239" t="str">
            <v>IPSPU</v>
          </cell>
          <cell r="AH239" t="str">
            <v>Pagado</v>
          </cell>
          <cell r="AI239" t="str">
            <v>AC000001819912</v>
          </cell>
          <cell r="AJ239">
            <v>377800</v>
          </cell>
          <cell r="AK239">
            <v>377800</v>
          </cell>
          <cell r="AL239">
            <v>0</v>
          </cell>
          <cell r="AM239">
            <v>0</v>
          </cell>
          <cell r="AN239">
            <v>0</v>
          </cell>
          <cell r="AO239">
            <v>0</v>
          </cell>
          <cell r="AP239">
            <v>0</v>
          </cell>
          <cell r="AQ239">
            <v>0</v>
          </cell>
          <cell r="AR239">
            <v>0</v>
          </cell>
          <cell r="AS239">
            <v>377800</v>
          </cell>
          <cell r="AT239">
            <v>0</v>
          </cell>
          <cell r="AU239">
            <v>0</v>
          </cell>
          <cell r="AV239" t="str">
            <v>CRUCE GD EVENTOS MARZO</v>
          </cell>
          <cell r="AW239" t="str">
            <v>32435</v>
          </cell>
          <cell r="AX239" t="str">
            <v>3705</v>
          </cell>
          <cell r="AY239" t="str">
            <v>0</v>
          </cell>
          <cell r="AZ239" t="str">
            <v>0</v>
          </cell>
        </row>
      </sheetData>
      <sheetData sheetId="1"/>
      <sheetData sheetId="2"/>
    </sheetDataSet>
  </externalBook>
</externalLink>
</file>

<file path=xl/persons/person.xml><?xml version="1.0" encoding="utf-8"?>
<personList xmlns="http://schemas.microsoft.com/office/spreadsheetml/2018/threadedcomments" xmlns:x="http://schemas.openxmlformats.org/spreadsheetml/2006/main">
  <person displayName="Yasmeth Susana Gutierrez Palacio" id="{3DBF87F5-AA51-4A4A-A0EC-FAF3CD6A670D}" userId="S::ygutierrez@mutualser.org::f935c113-9ddc-4b4e-afe3-90aa04236bb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8" dT="2020-08-04T16:21:48.41" personId="{3DBF87F5-AA51-4A4A-A0EC-FAF3CD6A670D}" id="{9957DB61-A9D9-48F9-A7DC-697E43A0EB7D}">
    <text>SUAMTORIA DE GIRO DIRECTO Y ESFUERZO PROPIO</text>
  </threadedComment>
  <threadedComment ref="K8" dT="2020-08-04T16:00:44.11" personId="{3DBF87F5-AA51-4A4A-A0EC-FAF3CD6A670D}" id="{5608E8BD-A896-4BA0-B32C-DB71023F66A3}">
    <text>SUMATORIA DE PAGOS (DESCUENTOS ,TESORERIA,EMBARGOS)</text>
  </threadedComment>
  <threadedComment ref="R8" dT="2020-08-04T15:59:07.94" personId="{3DBF87F5-AA51-4A4A-A0EC-FAF3CD6A670D}" id="{BCE88986-0D31-4779-BC80-FB4EBDA0773F}">
    <text>SUMATORIA DE VALORES (PRESCRITAS SALDO DE FACTURAS DE CONTRATO LIQUIDADOS Y OTROS CONCEPTOS (N/A NO RADICADAS)</text>
  </threadedComment>
  <threadedComment ref="X8" dT="2020-08-04T15:55:33.73" personId="{3DBF87F5-AA51-4A4A-A0EC-FAF3CD6A670D}" id="{452A6557-CE23-4FAF-A372-4A4EB5A157D3}">
    <text>SUMATORIA DE LOS VALORES DE GLOSAS LEGALIZADAS Y GLOSAS POR CONCILIAR</text>
  </threadedComment>
  <threadedComment ref="AC8" dT="2020-08-04T15:56:24.52" personId="{3DBF87F5-AA51-4A4A-A0EC-FAF3CD6A670D}" id="{F1C8E633-C00D-4A81-A652-292567994919}">
    <text>VALRO INDIVIDUAL DE LA GLOSAS LEGALIZADA</text>
  </threadedComment>
  <threadedComment ref="AE8" dT="2020-08-04T15:56:04.49" personId="{3DBF87F5-AA51-4A4A-A0EC-FAF3CD6A670D}" id="{D80CA727-6EB3-4CDA-85CE-AE2E13A6FB57}">
    <text>VALOR INDIVIDUAL DE LA GLOSAS POR COMCILIAR</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C5237-98D1-4B80-BC47-92021AF65811}">
  <dimension ref="A1:AK51"/>
  <sheetViews>
    <sheetView zoomScaleNormal="100" workbookViewId="0"/>
  </sheetViews>
  <sheetFormatPr defaultColWidth="11.42578125" defaultRowHeight="15"/>
  <cols>
    <col min="1" max="1" width="8" customWidth="1"/>
    <col min="2" max="2" width="9.7109375" customWidth="1"/>
    <col min="3" max="3" width="13.28515625" customWidth="1"/>
    <col min="4" max="4" width="10.7109375" customWidth="1"/>
    <col min="5" max="5" width="16" customWidth="1"/>
    <col min="6" max="6" width="10.7109375" style="2" customWidth="1"/>
    <col min="7" max="7" width="19.5703125" style="3" customWidth="1"/>
    <col min="8" max="8" width="20.140625" style="3" bestFit="1" customWidth="1"/>
    <col min="9" max="9" width="12.7109375" style="3" customWidth="1"/>
    <col min="10" max="10" width="18.5703125" style="3" customWidth="1"/>
    <col min="11" max="11" width="23.5703125" style="3" customWidth="1"/>
    <col min="12" max="12" width="13.85546875" style="3" bestFit="1" customWidth="1"/>
    <col min="13" max="13" width="15.28515625" style="3" bestFit="1" customWidth="1"/>
    <col min="14" max="14" width="14.7109375" style="3" customWidth="1"/>
    <col min="15" max="15" width="19.28515625" style="3" customWidth="1"/>
    <col min="16" max="16" width="15.28515625" bestFit="1" customWidth="1"/>
    <col min="17" max="17" width="18.7109375" customWidth="1"/>
    <col min="18" max="18" width="18.5703125" bestFit="1" customWidth="1"/>
    <col min="19" max="19" width="12.42578125" customWidth="1"/>
    <col min="20" max="20" width="12" bestFit="1" customWidth="1"/>
    <col min="21" max="21" width="16.28515625" bestFit="1" customWidth="1"/>
    <col min="22" max="22" width="9.85546875" bestFit="1" customWidth="1"/>
    <col min="23" max="23" width="10.28515625" bestFit="1" customWidth="1"/>
    <col min="24" max="24" width="15.28515625" bestFit="1" customWidth="1"/>
    <col min="25" max="25" width="10.140625" bestFit="1" customWidth="1"/>
    <col min="26" max="26" width="15.28515625" bestFit="1" customWidth="1"/>
    <col min="27" max="27" width="9.28515625" bestFit="1" customWidth="1"/>
    <col min="28" max="28" width="14.28515625" customWidth="1"/>
    <col min="29" max="29" width="14.140625" customWidth="1"/>
    <col min="30" max="30" width="11.85546875" bestFit="1" customWidth="1"/>
    <col min="31" max="31" width="15.28515625" bestFit="1" customWidth="1"/>
    <col min="32" max="32" width="14.5703125" customWidth="1"/>
    <col min="33" max="33" width="18.7109375" bestFit="1" customWidth="1"/>
    <col min="34" max="34" width="13.7109375" customWidth="1"/>
    <col min="35" max="35" width="18.28515625" customWidth="1"/>
    <col min="36" max="36" width="20.42578125" customWidth="1"/>
  </cols>
  <sheetData>
    <row r="1" spans="1:37">
      <c r="A1" s="1" t="s">
        <v>0</v>
      </c>
    </row>
    <row r="2" spans="1:37">
      <c r="A2" s="1" t="s">
        <v>1</v>
      </c>
      <c r="B2" t="s">
        <v>2</v>
      </c>
    </row>
    <row r="3" spans="1:37">
      <c r="A3" s="1" t="s">
        <v>3</v>
      </c>
      <c r="B3" t="str">
        <f>+'[1]ACTA ANA'!H6</f>
        <v>ESE HOSPITAL SUSANA LOPEZ DE VALENCIA</v>
      </c>
    </row>
    <row r="4" spans="1:37">
      <c r="A4" s="1" t="s">
        <v>4</v>
      </c>
      <c r="E4" s="4">
        <f>+'[1]ACTA ANA'!F16</f>
        <v>45016</v>
      </c>
    </row>
    <row r="5" spans="1:37">
      <c r="A5" s="1" t="s">
        <v>5</v>
      </c>
      <c r="E5" s="4">
        <f>+'[1]ACTA ANA'!F107</f>
        <v>45050</v>
      </c>
    </row>
    <row r="6" spans="1:37" ht="15.75" thickBot="1"/>
    <row r="7" spans="1:37" ht="15.75" thickBot="1">
      <c r="A7" s="68" t="s">
        <v>6</v>
      </c>
      <c r="B7" s="69"/>
      <c r="C7" s="69"/>
      <c r="D7" s="69"/>
      <c r="E7" s="69"/>
      <c r="F7" s="69"/>
      <c r="G7" s="69"/>
      <c r="H7" s="69"/>
      <c r="I7" s="69"/>
      <c r="J7" s="69"/>
      <c r="K7" s="69"/>
      <c r="L7" s="69"/>
      <c r="M7" s="69"/>
      <c r="N7" s="69"/>
      <c r="O7" s="70"/>
      <c r="P7" s="71" t="s">
        <v>7</v>
      </c>
      <c r="Q7" s="72"/>
      <c r="R7" s="72"/>
      <c r="S7" s="72"/>
      <c r="T7" s="72"/>
      <c r="U7" s="72"/>
      <c r="V7" s="72"/>
      <c r="W7" s="72"/>
      <c r="X7" s="72"/>
      <c r="Y7" s="72"/>
      <c r="Z7" s="72"/>
      <c r="AA7" s="72"/>
      <c r="AB7" s="72"/>
      <c r="AC7" s="72"/>
      <c r="AD7" s="72"/>
      <c r="AE7" s="72"/>
      <c r="AF7" s="72"/>
      <c r="AG7" s="73"/>
    </row>
    <row r="8" spans="1:37" ht="49.9" customHeight="1">
      <c r="A8" s="5" t="s">
        <v>8</v>
      </c>
      <c r="B8" s="6" t="s">
        <v>9</v>
      </c>
      <c r="C8" s="5" t="s">
        <v>10</v>
      </c>
      <c r="D8" s="5" t="s">
        <v>11</v>
      </c>
      <c r="E8" s="7" t="s">
        <v>12</v>
      </c>
      <c r="F8" s="8" t="s">
        <v>13</v>
      </c>
      <c r="G8" s="9" t="s">
        <v>14</v>
      </c>
      <c r="H8" s="10" t="s">
        <v>15</v>
      </c>
      <c r="I8" s="10" t="s">
        <v>16</v>
      </c>
      <c r="J8" s="10" t="s">
        <v>17</v>
      </c>
      <c r="K8" s="10" t="s">
        <v>18</v>
      </c>
      <c r="L8" s="11" t="s">
        <v>19</v>
      </c>
      <c r="M8" s="11" t="s">
        <v>20</v>
      </c>
      <c r="N8" s="9" t="s">
        <v>21</v>
      </c>
      <c r="O8" s="9" t="s">
        <v>22</v>
      </c>
      <c r="P8" s="12" t="s">
        <v>23</v>
      </c>
      <c r="Q8" s="13" t="s">
        <v>24</v>
      </c>
      <c r="R8" s="13" t="s">
        <v>25</v>
      </c>
      <c r="S8" s="13" t="s">
        <v>26</v>
      </c>
      <c r="T8" s="14" t="s">
        <v>27</v>
      </c>
      <c r="U8" s="13" t="s">
        <v>28</v>
      </c>
      <c r="V8" s="14" t="s">
        <v>29</v>
      </c>
      <c r="W8" s="14" t="s">
        <v>30</v>
      </c>
      <c r="X8" s="14" t="s">
        <v>31</v>
      </c>
      <c r="Y8" s="13" t="s">
        <v>32</v>
      </c>
      <c r="Z8" s="14" t="s">
        <v>33</v>
      </c>
      <c r="AA8" s="14" t="s">
        <v>34</v>
      </c>
      <c r="AB8" s="14" t="s">
        <v>35</v>
      </c>
      <c r="AC8" s="14" t="s">
        <v>36</v>
      </c>
      <c r="AD8" s="14" t="s">
        <v>37</v>
      </c>
      <c r="AE8" s="14" t="s">
        <v>38</v>
      </c>
      <c r="AF8" s="14" t="s">
        <v>39</v>
      </c>
      <c r="AG8" s="14" t="s">
        <v>40</v>
      </c>
      <c r="AH8" s="15" t="s">
        <v>41</v>
      </c>
      <c r="AI8" s="16" t="s">
        <v>42</v>
      </c>
      <c r="AJ8" s="16" t="s">
        <v>43</v>
      </c>
    </row>
    <row r="9" spans="1:37" s="28" customFormat="1">
      <c r="A9" s="17">
        <v>1</v>
      </c>
      <c r="B9" s="18" t="s">
        <v>44</v>
      </c>
      <c r="C9" s="17">
        <f>+[1]DEPURADO!A3</f>
        <v>194538</v>
      </c>
      <c r="D9" s="17">
        <f>+[1]DEPURADO!B3</f>
        <v>194538</v>
      </c>
      <c r="E9" s="19">
        <f>+[1]DEPURADO!C3</f>
        <v>43874</v>
      </c>
      <c r="F9" s="20">
        <f>+IF([1]DEPURADO!D3&gt;1,[1]DEPURADO!D3," ")</f>
        <v>44075</v>
      </c>
      <c r="G9" s="21">
        <f>[1]DEPURADO!F3</f>
        <v>3225315</v>
      </c>
      <c r="H9" s="22">
        <v>0</v>
      </c>
      <c r="I9" s="22">
        <f>+[1]DEPURADO!M3+[1]DEPURADO!N3</f>
        <v>0</v>
      </c>
      <c r="J9" s="22">
        <f>+[1]DEPURADO!R3</f>
        <v>0</v>
      </c>
      <c r="K9" s="23">
        <f>+[1]DEPURADO!P3+[1]DEPURADO!Q3</f>
        <v>0</v>
      </c>
      <c r="L9" s="22">
        <v>0</v>
      </c>
      <c r="M9" s="22">
        <v>0</v>
      </c>
      <c r="N9" s="22">
        <f>+SUM(J9:M9)</f>
        <v>0</v>
      </c>
      <c r="O9" s="22">
        <f>+G9-I9-N9</f>
        <v>3225315</v>
      </c>
      <c r="P9" s="18">
        <f>IF([1]DEPURADO!H3&gt;1,0,[1]DEPURADO!B3)</f>
        <v>0</v>
      </c>
      <c r="Q9" s="24">
        <f>+IF(P9&gt;0,G9,0)</f>
        <v>0</v>
      </c>
      <c r="R9" s="25">
        <f>IF(P9=0,G9,0)</f>
        <v>3225315</v>
      </c>
      <c r="S9" s="25">
        <f>+[1]DEPURADO!J3</f>
        <v>0</v>
      </c>
      <c r="T9" s="17" t="s">
        <v>45</v>
      </c>
      <c r="U9" s="25">
        <f>+[1]DEPURADO!I3</f>
        <v>0</v>
      </c>
      <c r="V9" s="24"/>
      <c r="W9" s="17" t="s">
        <v>45</v>
      </c>
      <c r="X9" s="25">
        <f>+[1]DEPURADO!K3+[1]DEPURADO!L3</f>
        <v>0</v>
      </c>
      <c r="Y9" s="17" t="s">
        <v>45</v>
      </c>
      <c r="Z9" s="25">
        <f>+X9-AE9+IF(X9-AE9&lt;-1,-X9+AE9,0)</f>
        <v>0</v>
      </c>
      <c r="AA9" s="25"/>
      <c r="AB9" s="25">
        <v>0</v>
      </c>
      <c r="AC9" s="25">
        <v>0</v>
      </c>
      <c r="AD9" s="24"/>
      <c r="AE9" s="24">
        <f>+[1]DEPURADO!K3</f>
        <v>0</v>
      </c>
      <c r="AF9" s="24">
        <v>0</v>
      </c>
      <c r="AG9" s="24">
        <f>+G9-I9-N9-R9-Z9-AC9-AE9-S9-U9</f>
        <v>0</v>
      </c>
      <c r="AH9" s="24">
        <v>0</v>
      </c>
      <c r="AI9" s="24" t="str">
        <f>+[1]DEPURADO!G3</f>
        <v>NO RADICADA</v>
      </c>
      <c r="AJ9" s="26"/>
      <c r="AK9" s="27"/>
    </row>
    <row r="10" spans="1:37" s="28" customFormat="1">
      <c r="A10" s="17">
        <f>+A9+1</f>
        <v>2</v>
      </c>
      <c r="B10" s="18" t="s">
        <v>44</v>
      </c>
      <c r="C10" s="17">
        <f>+[1]DEPURADO!A4</f>
        <v>2202996</v>
      </c>
      <c r="D10" s="17">
        <f>+[1]DEPURADO!B4</f>
        <v>2202996</v>
      </c>
      <c r="E10" s="19">
        <f>+[1]DEPURADO!C4</f>
        <v>43875</v>
      </c>
      <c r="F10" s="20">
        <f>+IF([1]DEPURADO!D4&gt;1,[1]DEPURADO!D4," ")</f>
        <v>44075</v>
      </c>
      <c r="G10" s="21">
        <f>[1]DEPURADO!F4</f>
        <v>149845</v>
      </c>
      <c r="H10" s="22">
        <v>0</v>
      </c>
      <c r="I10" s="22">
        <f>+[1]DEPURADO!M4+[1]DEPURADO!N4</f>
        <v>0</v>
      </c>
      <c r="J10" s="22">
        <f>+[1]DEPURADO!R4</f>
        <v>0</v>
      </c>
      <c r="K10" s="23">
        <f>+[1]DEPURADO!P4+[1]DEPURADO!Q4</f>
        <v>0</v>
      </c>
      <c r="L10" s="22">
        <v>0</v>
      </c>
      <c r="M10" s="22">
        <v>0</v>
      </c>
      <c r="N10" s="22">
        <f>+SUM(J10:M10)</f>
        <v>0</v>
      </c>
      <c r="O10" s="22">
        <f>+G10-I10-N10</f>
        <v>149845</v>
      </c>
      <c r="P10" s="18">
        <f>IF([1]DEPURADO!H4&gt;1,0,[1]DEPURADO!B4)</f>
        <v>0</v>
      </c>
      <c r="Q10" s="24">
        <f>+IF(P10&gt;0,G10,0)</f>
        <v>0</v>
      </c>
      <c r="R10" s="25">
        <f>IF(P10=0,G10,0)</f>
        <v>149845</v>
      </c>
      <c r="S10" s="25">
        <f>+[1]DEPURADO!J4</f>
        <v>0</v>
      </c>
      <c r="T10" s="17" t="s">
        <v>45</v>
      </c>
      <c r="U10" s="25">
        <f>+[1]DEPURADO!I4</f>
        <v>0</v>
      </c>
      <c r="V10" s="24"/>
      <c r="W10" s="17" t="s">
        <v>45</v>
      </c>
      <c r="X10" s="25">
        <f>+[1]DEPURADO!K4+[1]DEPURADO!L4</f>
        <v>0</v>
      </c>
      <c r="Y10" s="17" t="s">
        <v>45</v>
      </c>
      <c r="Z10" s="25">
        <f>+X10-AE10+IF(X10-AE10&lt;-1,-X10+AE10,0)</f>
        <v>0</v>
      </c>
      <c r="AA10" s="25"/>
      <c r="AB10" s="25">
        <v>0</v>
      </c>
      <c r="AC10" s="25">
        <v>0</v>
      </c>
      <c r="AD10" s="24"/>
      <c r="AE10" s="24">
        <f>+[1]DEPURADO!K4</f>
        <v>0</v>
      </c>
      <c r="AF10" s="24">
        <v>0</v>
      </c>
      <c r="AG10" s="24">
        <f>+G10-I10-N10-R10-Z10-AC10-AE10-S10-U10</f>
        <v>0</v>
      </c>
      <c r="AH10" s="24">
        <v>0</v>
      </c>
      <c r="AI10" s="24" t="str">
        <f>+[1]DEPURADO!G4</f>
        <v>NO RADICADA</v>
      </c>
      <c r="AJ10" s="26"/>
      <c r="AK10" s="27"/>
    </row>
    <row r="11" spans="1:37" s="28" customFormat="1">
      <c r="A11" s="17">
        <f t="shared" ref="A11:A42" si="0">+A10+1</f>
        <v>3</v>
      </c>
      <c r="B11" s="18" t="s">
        <v>44</v>
      </c>
      <c r="C11" s="17">
        <f>+[1]DEPURADO!A5</f>
        <v>2204847</v>
      </c>
      <c r="D11" s="17">
        <f>+[1]DEPURADO!B5</f>
        <v>2204847</v>
      </c>
      <c r="E11" s="19">
        <f>+[1]DEPURADO!C5</f>
        <v>43882</v>
      </c>
      <c r="F11" s="20">
        <f>+IF([1]DEPURADO!D5&gt;1,[1]DEPURADO!D5," ")</f>
        <v>44075</v>
      </c>
      <c r="G11" s="21">
        <f>[1]DEPURADO!F5</f>
        <v>4624716</v>
      </c>
      <c r="H11" s="22">
        <v>0</v>
      </c>
      <c r="I11" s="22">
        <f>+[1]DEPURADO!M5+[1]DEPURADO!N5</f>
        <v>0</v>
      </c>
      <c r="J11" s="22">
        <f>+[1]DEPURADO!R5</f>
        <v>0</v>
      </c>
      <c r="K11" s="23">
        <f>+[1]DEPURADO!P5+[1]DEPURADO!Q5</f>
        <v>0</v>
      </c>
      <c r="L11" s="22">
        <v>0</v>
      </c>
      <c r="M11" s="22">
        <v>0</v>
      </c>
      <c r="N11" s="22">
        <f>+SUM(J11:M11)</f>
        <v>0</v>
      </c>
      <c r="O11" s="22">
        <f>+G11-I11-N11</f>
        <v>4624716</v>
      </c>
      <c r="P11" s="18">
        <f>IF([1]DEPURADO!H5&gt;1,0,[1]DEPURADO!B5)</f>
        <v>0</v>
      </c>
      <c r="Q11" s="24">
        <f>+IF(P11&gt;0,G11,0)</f>
        <v>0</v>
      </c>
      <c r="R11" s="25">
        <f>IF(P11=0,G11,0)</f>
        <v>4624716</v>
      </c>
      <c r="S11" s="25">
        <f>+[1]DEPURADO!J5</f>
        <v>0</v>
      </c>
      <c r="T11" s="17" t="s">
        <v>45</v>
      </c>
      <c r="U11" s="25">
        <f>+[1]DEPURADO!I5</f>
        <v>0</v>
      </c>
      <c r="V11" s="24"/>
      <c r="W11" s="17" t="s">
        <v>45</v>
      </c>
      <c r="X11" s="25">
        <f>+[1]DEPURADO!K5+[1]DEPURADO!L5</f>
        <v>0</v>
      </c>
      <c r="Y11" s="17" t="s">
        <v>45</v>
      </c>
      <c r="Z11" s="25">
        <f>+X11-AE11+IF(X11-AE11&lt;-1,-X11+AE11,0)</f>
        <v>0</v>
      </c>
      <c r="AA11" s="25"/>
      <c r="AB11" s="25">
        <v>0</v>
      </c>
      <c r="AC11" s="25">
        <v>0</v>
      </c>
      <c r="AD11" s="24"/>
      <c r="AE11" s="24">
        <f>+[1]DEPURADO!K5</f>
        <v>0</v>
      </c>
      <c r="AF11" s="24">
        <v>0</v>
      </c>
      <c r="AG11" s="24">
        <f>+G11-I11-N11-R11-Z11-AC11-AE11-S11-U11</f>
        <v>0</v>
      </c>
      <c r="AH11" s="24">
        <v>0</v>
      </c>
      <c r="AI11" s="24" t="str">
        <f>+[1]DEPURADO!G5</f>
        <v>NO RADICADA</v>
      </c>
      <c r="AJ11" s="26"/>
      <c r="AK11" s="27"/>
    </row>
    <row r="12" spans="1:37" s="28" customFormat="1">
      <c r="A12" s="17">
        <f t="shared" si="0"/>
        <v>4</v>
      </c>
      <c r="B12" s="18" t="s">
        <v>44</v>
      </c>
      <c r="C12" s="17">
        <f>+[1]DEPURADO!A6</f>
        <v>2206647</v>
      </c>
      <c r="D12" s="17">
        <f>+[1]DEPURADO!B6</f>
        <v>2206647</v>
      </c>
      <c r="E12" s="19">
        <f>+[1]DEPURADO!C6</f>
        <v>43889</v>
      </c>
      <c r="F12" s="20">
        <f>+IF([1]DEPURADO!D6&gt;1,[1]DEPURADO!D6," ")</f>
        <v>44075</v>
      </c>
      <c r="G12" s="21">
        <f>[1]DEPURADO!F6</f>
        <v>2151815</v>
      </c>
      <c r="H12" s="22">
        <v>0</v>
      </c>
      <c r="I12" s="22">
        <f>+[1]DEPURADO!M6+[1]DEPURADO!N6</f>
        <v>0</v>
      </c>
      <c r="J12" s="22">
        <f>+[1]DEPURADO!R6</f>
        <v>0</v>
      </c>
      <c r="K12" s="23">
        <f>+[1]DEPURADO!P6+[1]DEPURADO!Q6</f>
        <v>0</v>
      </c>
      <c r="L12" s="22">
        <v>0</v>
      </c>
      <c r="M12" s="22">
        <v>0</v>
      </c>
      <c r="N12" s="22">
        <f>+SUM(J12:M12)</f>
        <v>0</v>
      </c>
      <c r="O12" s="22">
        <f>+G12-I12-N12</f>
        <v>2151815</v>
      </c>
      <c r="P12" s="18">
        <f>IF([1]DEPURADO!H6&gt;1,0,[1]DEPURADO!B6)</f>
        <v>0</v>
      </c>
      <c r="Q12" s="24">
        <f>+IF(P12&gt;0,G12,0)</f>
        <v>0</v>
      </c>
      <c r="R12" s="25">
        <f>IF(P12=0,G12,0)</f>
        <v>2151815</v>
      </c>
      <c r="S12" s="25">
        <f>+[1]DEPURADO!J6</f>
        <v>0</v>
      </c>
      <c r="T12" s="17" t="s">
        <v>45</v>
      </c>
      <c r="U12" s="25">
        <f>+[1]DEPURADO!I6</f>
        <v>0</v>
      </c>
      <c r="V12" s="24"/>
      <c r="W12" s="17" t="s">
        <v>45</v>
      </c>
      <c r="X12" s="25">
        <f>+[1]DEPURADO!K6+[1]DEPURADO!L6</f>
        <v>0</v>
      </c>
      <c r="Y12" s="17" t="s">
        <v>45</v>
      </c>
      <c r="Z12" s="25">
        <f>+X12-AE12+IF(X12-AE12&lt;-1,-X12+AE12,0)</f>
        <v>0</v>
      </c>
      <c r="AA12" s="25"/>
      <c r="AB12" s="25">
        <v>0</v>
      </c>
      <c r="AC12" s="25">
        <v>0</v>
      </c>
      <c r="AD12" s="24"/>
      <c r="AE12" s="24">
        <f>+[1]DEPURADO!K6</f>
        <v>0</v>
      </c>
      <c r="AF12" s="24">
        <v>0</v>
      </c>
      <c r="AG12" s="24">
        <f>+G12-I12-N12-R12-Z12-AC12-AE12-S12-U12</f>
        <v>0</v>
      </c>
      <c r="AH12" s="24">
        <v>0</v>
      </c>
      <c r="AI12" s="24" t="str">
        <f>+[1]DEPURADO!G6</f>
        <v>NO RADICADA</v>
      </c>
      <c r="AJ12" s="26"/>
      <c r="AK12" s="27"/>
    </row>
    <row r="13" spans="1:37" s="28" customFormat="1">
      <c r="A13" s="17">
        <f t="shared" si="0"/>
        <v>5</v>
      </c>
      <c r="B13" s="18" t="s">
        <v>44</v>
      </c>
      <c r="C13" s="17">
        <f>+[1]DEPURADO!A7</f>
        <v>5240</v>
      </c>
      <c r="D13" s="17">
        <f>+[1]DEPURADO!B7</f>
        <v>5240</v>
      </c>
      <c r="E13" s="19">
        <f>+[1]DEPURADO!C7</f>
        <v>44118</v>
      </c>
      <c r="F13" s="20">
        <f>+IF([1]DEPURADO!D7&gt;1,[1]DEPURADO!D7," ")</f>
        <v>44147</v>
      </c>
      <c r="G13" s="21">
        <f>[1]DEPURADO!F7</f>
        <v>80832</v>
      </c>
      <c r="H13" s="22">
        <v>0</v>
      </c>
      <c r="I13" s="22">
        <f>+[1]DEPURADO!M7+[1]DEPURADO!N7</f>
        <v>0</v>
      </c>
      <c r="J13" s="22">
        <f>+[1]DEPURADO!R7</f>
        <v>0</v>
      </c>
      <c r="K13" s="23">
        <f>+[1]DEPURADO!P7+[1]DEPURADO!Q7</f>
        <v>0</v>
      </c>
      <c r="L13" s="22">
        <v>0</v>
      </c>
      <c r="M13" s="22">
        <v>0</v>
      </c>
      <c r="N13" s="22">
        <f t="shared" ref="N13:N42" si="1">+SUM(J13:M13)</f>
        <v>0</v>
      </c>
      <c r="O13" s="22">
        <f t="shared" ref="O13:O42" si="2">+G13-I13-N13</f>
        <v>80832</v>
      </c>
      <c r="P13" s="18">
        <f>IF([1]DEPURADO!H7&gt;1,0,[1]DEPURADO!B7)</f>
        <v>0</v>
      </c>
      <c r="Q13" s="24">
        <f t="shared" ref="Q13:Q42" si="3">+IF(P13&gt;0,G13,0)</f>
        <v>0</v>
      </c>
      <c r="R13" s="25">
        <f t="shared" ref="R13:R42" si="4">IF(P13=0,G13,0)</f>
        <v>80832</v>
      </c>
      <c r="S13" s="25">
        <f>+[1]DEPURADO!J7</f>
        <v>0</v>
      </c>
      <c r="T13" s="17" t="s">
        <v>45</v>
      </c>
      <c r="U13" s="25">
        <f>+[1]DEPURADO!I7</f>
        <v>0</v>
      </c>
      <c r="V13" s="24"/>
      <c r="W13" s="17" t="s">
        <v>45</v>
      </c>
      <c r="X13" s="25">
        <f>+[1]DEPURADO!K7+[1]DEPURADO!L7</f>
        <v>0</v>
      </c>
      <c r="Y13" s="17" t="s">
        <v>45</v>
      </c>
      <c r="Z13" s="25">
        <f t="shared" ref="Z13:Z42" si="5">+X13-AE13+IF(X13-AE13&lt;-1,-X13+AE13,0)</f>
        <v>0</v>
      </c>
      <c r="AA13" s="25"/>
      <c r="AB13" s="25">
        <v>0</v>
      </c>
      <c r="AC13" s="25">
        <v>0</v>
      </c>
      <c r="AD13" s="24"/>
      <c r="AE13" s="24">
        <f>+[1]DEPURADO!K7</f>
        <v>0</v>
      </c>
      <c r="AF13" s="24">
        <v>0</v>
      </c>
      <c r="AG13" s="24">
        <f t="shared" ref="AG13:AG42" si="6">+G13-I13-N13-R13-Z13-AC13-AE13-S13-U13</f>
        <v>0</v>
      </c>
      <c r="AH13" s="24">
        <v>0</v>
      </c>
      <c r="AI13" s="24" t="str">
        <f>+[1]DEPURADO!G7</f>
        <v>NO RADICADA</v>
      </c>
      <c r="AJ13" s="26"/>
      <c r="AK13" s="27"/>
    </row>
    <row r="14" spans="1:37" s="28" customFormat="1">
      <c r="A14" s="17">
        <f t="shared" si="0"/>
        <v>6</v>
      </c>
      <c r="B14" s="18" t="s">
        <v>44</v>
      </c>
      <c r="C14" s="17">
        <f>+[1]DEPURADO!A8</f>
        <v>41917</v>
      </c>
      <c r="D14" s="17">
        <f>+[1]DEPURADO!B8</f>
        <v>41917</v>
      </c>
      <c r="E14" s="19">
        <f>+[1]DEPURADO!C8</f>
        <v>44294</v>
      </c>
      <c r="F14" s="20">
        <f>+IF([1]DEPURADO!D8&gt;1,[1]DEPURADO!D8," ")</f>
        <v>44341</v>
      </c>
      <c r="G14" s="21">
        <f>[1]DEPURADO!F8</f>
        <v>2603500</v>
      </c>
      <c r="H14" s="22">
        <v>0</v>
      </c>
      <c r="I14" s="22">
        <f>+[1]DEPURADO!M8+[1]DEPURADO!N8</f>
        <v>0</v>
      </c>
      <c r="J14" s="22">
        <f>+[1]DEPURADO!R8</f>
        <v>0</v>
      </c>
      <c r="K14" s="23">
        <f>+[1]DEPURADO!P8+[1]DEPURADO!Q8</f>
        <v>0</v>
      </c>
      <c r="L14" s="22">
        <v>0</v>
      </c>
      <c r="M14" s="22">
        <v>0</v>
      </c>
      <c r="N14" s="22">
        <f t="shared" si="1"/>
        <v>0</v>
      </c>
      <c r="O14" s="22">
        <f t="shared" si="2"/>
        <v>2603500</v>
      </c>
      <c r="P14" s="18">
        <f>IF([1]DEPURADO!H8&gt;1,0,[1]DEPURADO!B8)</f>
        <v>0</v>
      </c>
      <c r="Q14" s="24">
        <f t="shared" si="3"/>
        <v>0</v>
      </c>
      <c r="R14" s="25">
        <f t="shared" si="4"/>
        <v>2603500</v>
      </c>
      <c r="S14" s="25">
        <f>+[1]DEPURADO!J8</f>
        <v>0</v>
      </c>
      <c r="T14" s="17" t="s">
        <v>45</v>
      </c>
      <c r="U14" s="25">
        <f>+[1]DEPURADO!I8</f>
        <v>0</v>
      </c>
      <c r="V14" s="24"/>
      <c r="W14" s="17" t="s">
        <v>45</v>
      </c>
      <c r="X14" s="25">
        <f>+[1]DEPURADO!K8+[1]DEPURADO!L8</f>
        <v>0</v>
      </c>
      <c r="Y14" s="17" t="s">
        <v>45</v>
      </c>
      <c r="Z14" s="25">
        <f t="shared" si="5"/>
        <v>0</v>
      </c>
      <c r="AA14" s="25"/>
      <c r="AB14" s="25">
        <v>0</v>
      </c>
      <c r="AC14" s="25">
        <v>0</v>
      </c>
      <c r="AD14" s="24"/>
      <c r="AE14" s="24">
        <f>+[1]DEPURADO!K8</f>
        <v>0</v>
      </c>
      <c r="AF14" s="24">
        <v>0</v>
      </c>
      <c r="AG14" s="24">
        <f t="shared" si="6"/>
        <v>0</v>
      </c>
      <c r="AH14" s="24">
        <v>0</v>
      </c>
      <c r="AI14" s="24" t="str">
        <f>+[1]DEPURADO!G8</f>
        <v>NO RADICADA</v>
      </c>
      <c r="AJ14" s="26"/>
      <c r="AK14" s="27"/>
    </row>
    <row r="15" spans="1:37" s="28" customFormat="1">
      <c r="A15" s="17">
        <f t="shared" si="0"/>
        <v>7</v>
      </c>
      <c r="B15" s="18" t="s">
        <v>44</v>
      </c>
      <c r="C15" s="17">
        <f>+[1]DEPURADO!A9</f>
        <v>45146</v>
      </c>
      <c r="D15" s="17">
        <f>+[1]DEPURADO!B9</f>
        <v>45146</v>
      </c>
      <c r="E15" s="19">
        <f>+[1]DEPURADO!C9</f>
        <v>44308</v>
      </c>
      <c r="F15" s="20">
        <f>+IF([1]DEPURADO!D9&gt;1,[1]DEPURADO!D9," ")</f>
        <v>44341</v>
      </c>
      <c r="G15" s="21">
        <f>[1]DEPURADO!F9</f>
        <v>6842</v>
      </c>
      <c r="H15" s="22">
        <v>0</v>
      </c>
      <c r="I15" s="22">
        <f>+[1]DEPURADO!M9+[1]DEPURADO!N9</f>
        <v>0</v>
      </c>
      <c r="J15" s="22">
        <f>+[1]DEPURADO!R9</f>
        <v>0</v>
      </c>
      <c r="K15" s="23">
        <f>+[1]DEPURADO!P9+[1]DEPURADO!Q9</f>
        <v>0</v>
      </c>
      <c r="L15" s="22">
        <v>0</v>
      </c>
      <c r="M15" s="22">
        <v>0</v>
      </c>
      <c r="N15" s="22">
        <f t="shared" si="1"/>
        <v>0</v>
      </c>
      <c r="O15" s="22">
        <f t="shared" si="2"/>
        <v>6842</v>
      </c>
      <c r="P15" s="18">
        <f>IF([1]DEPURADO!H9&gt;1,0,[1]DEPURADO!B9)</f>
        <v>0</v>
      </c>
      <c r="Q15" s="24">
        <f t="shared" si="3"/>
        <v>0</v>
      </c>
      <c r="R15" s="25">
        <f t="shared" si="4"/>
        <v>6842</v>
      </c>
      <c r="S15" s="25">
        <f>+[1]DEPURADO!J9</f>
        <v>0</v>
      </c>
      <c r="T15" s="17" t="s">
        <v>45</v>
      </c>
      <c r="U15" s="25">
        <f>+[1]DEPURADO!I9</f>
        <v>0</v>
      </c>
      <c r="V15" s="24"/>
      <c r="W15" s="17" t="s">
        <v>45</v>
      </c>
      <c r="X15" s="25">
        <f>+[1]DEPURADO!K9+[1]DEPURADO!L9</f>
        <v>0</v>
      </c>
      <c r="Y15" s="17" t="s">
        <v>45</v>
      </c>
      <c r="Z15" s="25">
        <f t="shared" si="5"/>
        <v>0</v>
      </c>
      <c r="AA15" s="25"/>
      <c r="AB15" s="25">
        <v>0</v>
      </c>
      <c r="AC15" s="25">
        <v>0</v>
      </c>
      <c r="AD15" s="24"/>
      <c r="AE15" s="24">
        <f>+[1]DEPURADO!K9</f>
        <v>0</v>
      </c>
      <c r="AF15" s="24">
        <v>0</v>
      </c>
      <c r="AG15" s="24">
        <f t="shared" si="6"/>
        <v>0</v>
      </c>
      <c r="AH15" s="24">
        <v>0</v>
      </c>
      <c r="AI15" s="24" t="str">
        <f>+[1]DEPURADO!G9</f>
        <v>NO RADICADA</v>
      </c>
      <c r="AJ15" s="26"/>
      <c r="AK15" s="27"/>
    </row>
    <row r="16" spans="1:37" s="28" customFormat="1">
      <c r="A16" s="17">
        <f t="shared" si="0"/>
        <v>8</v>
      </c>
      <c r="B16" s="18" t="s">
        <v>44</v>
      </c>
      <c r="C16" s="17">
        <f>+[1]DEPURADO!A10</f>
        <v>47057</v>
      </c>
      <c r="D16" s="17">
        <f>+[1]DEPURADO!B10</f>
        <v>47057</v>
      </c>
      <c r="E16" s="19">
        <f>+[1]DEPURADO!C10</f>
        <v>44316</v>
      </c>
      <c r="F16" s="20">
        <f>+IF([1]DEPURADO!D10&gt;1,[1]DEPURADO!D10," ")</f>
        <v>44341</v>
      </c>
      <c r="G16" s="21">
        <f>[1]DEPURADO!F10</f>
        <v>123498</v>
      </c>
      <c r="H16" s="22">
        <v>0</v>
      </c>
      <c r="I16" s="22">
        <f>+[1]DEPURADO!M10+[1]DEPURADO!N10</f>
        <v>0</v>
      </c>
      <c r="J16" s="22">
        <f>+[1]DEPURADO!R10</f>
        <v>123498</v>
      </c>
      <c r="K16" s="23">
        <f>+[1]DEPURADO!P10+[1]DEPURADO!Q10</f>
        <v>0</v>
      </c>
      <c r="L16" s="22">
        <v>0</v>
      </c>
      <c r="M16" s="22">
        <v>0</v>
      </c>
      <c r="N16" s="22">
        <f t="shared" si="1"/>
        <v>123498</v>
      </c>
      <c r="O16" s="22">
        <f t="shared" si="2"/>
        <v>0</v>
      </c>
      <c r="P16" s="18">
        <f>IF([1]DEPURADO!H10&gt;1,0,[1]DEPURADO!B10)</f>
        <v>47057</v>
      </c>
      <c r="Q16" s="24">
        <f t="shared" si="3"/>
        <v>123498</v>
      </c>
      <c r="R16" s="25">
        <f t="shared" si="4"/>
        <v>0</v>
      </c>
      <c r="S16" s="25">
        <f>+[1]DEPURADO!J10</f>
        <v>0</v>
      </c>
      <c r="T16" s="17" t="s">
        <v>45</v>
      </c>
      <c r="U16" s="25">
        <f>+[1]DEPURADO!I10</f>
        <v>0</v>
      </c>
      <c r="V16" s="24"/>
      <c r="W16" s="17" t="s">
        <v>45</v>
      </c>
      <c r="X16" s="25">
        <f>+[1]DEPURADO!K10+[1]DEPURADO!L10</f>
        <v>0</v>
      </c>
      <c r="Y16" s="17" t="s">
        <v>45</v>
      </c>
      <c r="Z16" s="25">
        <f t="shared" si="5"/>
        <v>0</v>
      </c>
      <c r="AA16" s="25"/>
      <c r="AB16" s="25">
        <v>0</v>
      </c>
      <c r="AC16" s="25">
        <v>0</v>
      </c>
      <c r="AD16" s="24"/>
      <c r="AE16" s="24">
        <f>+[1]DEPURADO!K10</f>
        <v>0</v>
      </c>
      <c r="AF16" s="24">
        <v>0</v>
      </c>
      <c r="AG16" s="24">
        <f t="shared" si="6"/>
        <v>0</v>
      </c>
      <c r="AH16" s="24">
        <v>0</v>
      </c>
      <c r="AI16" s="24" t="str">
        <f>+[1]DEPURADO!G10</f>
        <v>CANCELADA</v>
      </c>
      <c r="AJ16" s="26"/>
      <c r="AK16" s="27"/>
    </row>
    <row r="17" spans="1:37" s="28" customFormat="1">
      <c r="A17" s="17">
        <f t="shared" si="0"/>
        <v>9</v>
      </c>
      <c r="B17" s="18" t="s">
        <v>44</v>
      </c>
      <c r="C17" s="17">
        <f>+[1]DEPURADO!A11</f>
        <v>52060</v>
      </c>
      <c r="D17" s="17">
        <f>+[1]DEPURADO!B11</f>
        <v>52060</v>
      </c>
      <c r="E17" s="19">
        <f>+[1]DEPURADO!C11</f>
        <v>44344</v>
      </c>
      <c r="F17" s="20">
        <f>+IF([1]DEPURADO!D11&gt;1,[1]DEPURADO!D11," ")</f>
        <v>44367</v>
      </c>
      <c r="G17" s="21">
        <f>[1]DEPURADO!F11</f>
        <v>551296</v>
      </c>
      <c r="H17" s="22">
        <v>0</v>
      </c>
      <c r="I17" s="22">
        <f>+[1]DEPURADO!M11+[1]DEPURADO!N11</f>
        <v>0</v>
      </c>
      <c r="J17" s="22">
        <f>+[1]DEPURADO!R11</f>
        <v>0</v>
      </c>
      <c r="K17" s="23">
        <f>+[1]DEPURADO!P11+[1]DEPURADO!Q11</f>
        <v>0</v>
      </c>
      <c r="L17" s="22">
        <v>0</v>
      </c>
      <c r="M17" s="22">
        <v>0</v>
      </c>
      <c r="N17" s="22">
        <f t="shared" si="1"/>
        <v>0</v>
      </c>
      <c r="O17" s="22">
        <f t="shared" si="2"/>
        <v>551296</v>
      </c>
      <c r="P17" s="18">
        <f>IF([1]DEPURADO!H11&gt;1,0,[1]DEPURADO!B11)</f>
        <v>0</v>
      </c>
      <c r="Q17" s="24">
        <f t="shared" si="3"/>
        <v>0</v>
      </c>
      <c r="R17" s="25">
        <f t="shared" si="4"/>
        <v>551296</v>
      </c>
      <c r="S17" s="25">
        <f>+[1]DEPURADO!J11</f>
        <v>0</v>
      </c>
      <c r="T17" s="17" t="s">
        <v>45</v>
      </c>
      <c r="U17" s="25">
        <f>+[1]DEPURADO!I11</f>
        <v>0</v>
      </c>
      <c r="V17" s="24"/>
      <c r="W17" s="17" t="s">
        <v>45</v>
      </c>
      <c r="X17" s="25">
        <f>+[1]DEPURADO!K11+[1]DEPURADO!L11</f>
        <v>0</v>
      </c>
      <c r="Y17" s="17" t="s">
        <v>45</v>
      </c>
      <c r="Z17" s="25">
        <f t="shared" si="5"/>
        <v>0</v>
      </c>
      <c r="AA17" s="25"/>
      <c r="AB17" s="25">
        <v>0</v>
      </c>
      <c r="AC17" s="25">
        <v>0</v>
      </c>
      <c r="AD17" s="24"/>
      <c r="AE17" s="24">
        <f>+[1]DEPURADO!K11</f>
        <v>0</v>
      </c>
      <c r="AF17" s="24">
        <v>0</v>
      </c>
      <c r="AG17" s="24">
        <f t="shared" si="6"/>
        <v>0</v>
      </c>
      <c r="AH17" s="24">
        <v>0</v>
      </c>
      <c r="AI17" s="24" t="str">
        <f>+[1]DEPURADO!G11</f>
        <v>NO RADICADA</v>
      </c>
      <c r="AJ17" s="26"/>
      <c r="AK17" s="27"/>
    </row>
    <row r="18" spans="1:37" s="28" customFormat="1">
      <c r="A18" s="17">
        <f t="shared" si="0"/>
        <v>10</v>
      </c>
      <c r="B18" s="18" t="s">
        <v>44</v>
      </c>
      <c r="C18" s="17">
        <f>+[1]DEPURADO!A12</f>
        <v>57347</v>
      </c>
      <c r="D18" s="17">
        <f>+[1]DEPURADO!B12</f>
        <v>57347</v>
      </c>
      <c r="E18" s="19">
        <f>+[1]DEPURADO!C12</f>
        <v>44372</v>
      </c>
      <c r="F18" s="20">
        <f>+IF([1]DEPURADO!D12&gt;1,[1]DEPURADO!D12," ")</f>
        <v>44390</v>
      </c>
      <c r="G18" s="21">
        <f>[1]DEPURADO!F12</f>
        <v>300495</v>
      </c>
      <c r="H18" s="22">
        <v>0</v>
      </c>
      <c r="I18" s="22">
        <f>+[1]DEPURADO!M12+[1]DEPURADO!N12</f>
        <v>0</v>
      </c>
      <c r="J18" s="22">
        <f>+[1]DEPURADO!R12</f>
        <v>0</v>
      </c>
      <c r="K18" s="23">
        <f>+[1]DEPURADO!P12+[1]DEPURADO!Q12</f>
        <v>0</v>
      </c>
      <c r="L18" s="22">
        <v>0</v>
      </c>
      <c r="M18" s="22">
        <v>0</v>
      </c>
      <c r="N18" s="22">
        <f t="shared" si="1"/>
        <v>0</v>
      </c>
      <c r="O18" s="22">
        <f t="shared" si="2"/>
        <v>300495</v>
      </c>
      <c r="P18" s="18">
        <f>IF([1]DEPURADO!H12&gt;1,0,[1]DEPURADO!B12)</f>
        <v>0</v>
      </c>
      <c r="Q18" s="24">
        <f t="shared" si="3"/>
        <v>0</v>
      </c>
      <c r="R18" s="25">
        <f t="shared" si="4"/>
        <v>300495</v>
      </c>
      <c r="S18" s="25">
        <f>+[1]DEPURADO!J12</f>
        <v>0</v>
      </c>
      <c r="T18" s="17" t="s">
        <v>45</v>
      </c>
      <c r="U18" s="25">
        <f>+[1]DEPURADO!I12</f>
        <v>0</v>
      </c>
      <c r="V18" s="24"/>
      <c r="W18" s="17" t="s">
        <v>45</v>
      </c>
      <c r="X18" s="25">
        <f>+[1]DEPURADO!K12+[1]DEPURADO!L12</f>
        <v>0</v>
      </c>
      <c r="Y18" s="17" t="s">
        <v>45</v>
      </c>
      <c r="Z18" s="25">
        <f t="shared" si="5"/>
        <v>0</v>
      </c>
      <c r="AA18" s="25"/>
      <c r="AB18" s="25">
        <v>0</v>
      </c>
      <c r="AC18" s="25">
        <v>0</v>
      </c>
      <c r="AD18" s="24"/>
      <c r="AE18" s="24">
        <f>+[1]DEPURADO!K12</f>
        <v>0</v>
      </c>
      <c r="AF18" s="24">
        <v>0</v>
      </c>
      <c r="AG18" s="24">
        <f t="shared" si="6"/>
        <v>0</v>
      </c>
      <c r="AH18" s="24">
        <v>0</v>
      </c>
      <c r="AI18" s="24" t="str">
        <f>+[1]DEPURADO!G12</f>
        <v>NO RADICADA</v>
      </c>
      <c r="AJ18" s="26"/>
      <c r="AK18" s="27"/>
    </row>
    <row r="19" spans="1:37" s="28" customFormat="1">
      <c r="A19" s="17">
        <f t="shared" si="0"/>
        <v>11</v>
      </c>
      <c r="B19" s="18" t="s">
        <v>44</v>
      </c>
      <c r="C19" s="17">
        <f>+[1]DEPURADO!A13</f>
        <v>100249</v>
      </c>
      <c r="D19" s="17">
        <f>+[1]DEPURADO!B13</f>
        <v>100249</v>
      </c>
      <c r="E19" s="19">
        <f>+[1]DEPURADO!C13</f>
        <v>44580</v>
      </c>
      <c r="F19" s="20">
        <f>+IF([1]DEPURADO!D13&gt;1,[1]DEPURADO!D13," ")</f>
        <v>44973</v>
      </c>
      <c r="G19" s="21">
        <f>[1]DEPURADO!F13</f>
        <v>29673174</v>
      </c>
      <c r="H19" s="22">
        <v>0</v>
      </c>
      <c r="I19" s="22">
        <f>+[1]DEPURADO!M13+[1]DEPURADO!N13</f>
        <v>0</v>
      </c>
      <c r="J19" s="22">
        <f>+[1]DEPURADO!R13</f>
        <v>0</v>
      </c>
      <c r="K19" s="23">
        <f>+[1]DEPURADO!P13+[1]DEPURADO!Q13</f>
        <v>0</v>
      </c>
      <c r="L19" s="22">
        <v>0</v>
      </c>
      <c r="M19" s="22">
        <v>0</v>
      </c>
      <c r="N19" s="22">
        <f t="shared" si="1"/>
        <v>0</v>
      </c>
      <c r="O19" s="22">
        <f t="shared" si="2"/>
        <v>29673174</v>
      </c>
      <c r="P19" s="18">
        <f>IF([1]DEPURADO!H13&gt;1,0,[1]DEPURADO!B13)</f>
        <v>100249</v>
      </c>
      <c r="Q19" s="24">
        <f t="shared" si="3"/>
        <v>29673174</v>
      </c>
      <c r="R19" s="25">
        <f t="shared" si="4"/>
        <v>0</v>
      </c>
      <c r="S19" s="25">
        <f>+[1]DEPURADO!J13</f>
        <v>0</v>
      </c>
      <c r="T19" s="17" t="s">
        <v>45</v>
      </c>
      <c r="U19" s="25">
        <f>+[1]DEPURADO!I13</f>
        <v>29673174</v>
      </c>
      <c r="V19" s="24"/>
      <c r="W19" s="17" t="s">
        <v>45</v>
      </c>
      <c r="X19" s="25">
        <f>+[1]DEPURADO!K13+[1]DEPURADO!L13</f>
        <v>0</v>
      </c>
      <c r="Y19" s="17" t="s">
        <v>45</v>
      </c>
      <c r="Z19" s="25">
        <f t="shared" si="5"/>
        <v>0</v>
      </c>
      <c r="AA19" s="25"/>
      <c r="AB19" s="25">
        <v>0</v>
      </c>
      <c r="AC19" s="25">
        <v>0</v>
      </c>
      <c r="AD19" s="24"/>
      <c r="AE19" s="24">
        <f>+[1]DEPURADO!K13</f>
        <v>0</v>
      </c>
      <c r="AF19" s="24">
        <v>0</v>
      </c>
      <c r="AG19" s="24">
        <f t="shared" si="6"/>
        <v>0</v>
      </c>
      <c r="AH19" s="24">
        <v>0</v>
      </c>
      <c r="AI19" s="24" t="str">
        <f>+[1]DEPURADO!G13</f>
        <v>EN REVISION</v>
      </c>
      <c r="AJ19" s="26"/>
      <c r="AK19" s="27"/>
    </row>
    <row r="20" spans="1:37" s="28" customFormat="1">
      <c r="A20" s="17">
        <f t="shared" si="0"/>
        <v>12</v>
      </c>
      <c r="B20" s="18" t="s">
        <v>44</v>
      </c>
      <c r="C20" s="17">
        <f>+[1]DEPURADO!A14</f>
        <v>128764</v>
      </c>
      <c r="D20" s="17">
        <f>+[1]DEPURADO!B14</f>
        <v>128764</v>
      </c>
      <c r="E20" s="19">
        <f>+[1]DEPURADO!C14</f>
        <v>44703</v>
      </c>
      <c r="F20" s="20">
        <f>+IF([1]DEPURADO!D14&gt;1,[1]DEPURADO!D14," ")</f>
        <v>44916</v>
      </c>
      <c r="G20" s="21">
        <f>[1]DEPURADO!F14</f>
        <v>46129</v>
      </c>
      <c r="H20" s="22">
        <v>0</v>
      </c>
      <c r="I20" s="22">
        <f>+[1]DEPURADO!M14+[1]DEPURADO!N14</f>
        <v>0</v>
      </c>
      <c r="J20" s="22">
        <f>+[1]DEPURADO!R14</f>
        <v>46129</v>
      </c>
      <c r="K20" s="23">
        <f>+[1]DEPURADO!P14+[1]DEPURADO!Q14</f>
        <v>0</v>
      </c>
      <c r="L20" s="22">
        <v>0</v>
      </c>
      <c r="M20" s="22">
        <v>0</v>
      </c>
      <c r="N20" s="22">
        <f t="shared" si="1"/>
        <v>46129</v>
      </c>
      <c r="O20" s="22">
        <f t="shared" si="2"/>
        <v>0</v>
      </c>
      <c r="P20" s="18">
        <f>IF([1]DEPURADO!H14&gt;1,0,[1]DEPURADO!B14)</f>
        <v>128764</v>
      </c>
      <c r="Q20" s="24">
        <f t="shared" si="3"/>
        <v>46129</v>
      </c>
      <c r="R20" s="25">
        <f t="shared" si="4"/>
        <v>0</v>
      </c>
      <c r="S20" s="25">
        <f>+[1]DEPURADO!J14</f>
        <v>0</v>
      </c>
      <c r="T20" s="17" t="s">
        <v>45</v>
      </c>
      <c r="U20" s="25">
        <f>+[1]DEPURADO!I14</f>
        <v>0</v>
      </c>
      <c r="V20" s="24"/>
      <c r="W20" s="17" t="s">
        <v>45</v>
      </c>
      <c r="X20" s="25">
        <f>+[1]DEPURADO!K14+[1]DEPURADO!L14</f>
        <v>0</v>
      </c>
      <c r="Y20" s="17" t="s">
        <v>45</v>
      </c>
      <c r="Z20" s="25">
        <f t="shared" si="5"/>
        <v>0</v>
      </c>
      <c r="AA20" s="25"/>
      <c r="AB20" s="25">
        <v>0</v>
      </c>
      <c r="AC20" s="25">
        <v>0</v>
      </c>
      <c r="AD20" s="24"/>
      <c r="AE20" s="24">
        <f>+[1]DEPURADO!K14</f>
        <v>0</v>
      </c>
      <c r="AF20" s="24">
        <v>0</v>
      </c>
      <c r="AG20" s="24">
        <f t="shared" si="6"/>
        <v>0</v>
      </c>
      <c r="AH20" s="24">
        <v>0</v>
      </c>
      <c r="AI20" s="24" t="str">
        <f>+[1]DEPURADO!G14</f>
        <v>CANCELADA</v>
      </c>
      <c r="AJ20" s="26"/>
      <c r="AK20" s="27"/>
    </row>
    <row r="21" spans="1:37" s="28" customFormat="1">
      <c r="A21" s="17">
        <f t="shared" si="0"/>
        <v>13</v>
      </c>
      <c r="B21" s="18" t="s">
        <v>44</v>
      </c>
      <c r="C21" s="17">
        <f>+[1]DEPURADO!A15</f>
        <v>165325</v>
      </c>
      <c r="D21" s="17">
        <f>+[1]DEPURADO!B15</f>
        <v>165325</v>
      </c>
      <c r="E21" s="19">
        <f>+[1]DEPURADO!C15</f>
        <v>44854</v>
      </c>
      <c r="F21" s="20">
        <f>+IF([1]DEPURADO!D15&gt;1,[1]DEPURADO!D15," ")</f>
        <v>44882</v>
      </c>
      <c r="G21" s="21">
        <f>[1]DEPURADO!F15</f>
        <v>54000</v>
      </c>
      <c r="H21" s="22">
        <v>0</v>
      </c>
      <c r="I21" s="22">
        <f>+[1]DEPURADO!M15+[1]DEPURADO!N15</f>
        <v>0</v>
      </c>
      <c r="J21" s="22">
        <f>+[1]DEPURADO!R15</f>
        <v>0</v>
      </c>
      <c r="K21" s="23">
        <f>+[1]DEPURADO!P15+[1]DEPURADO!Q15</f>
        <v>0</v>
      </c>
      <c r="L21" s="22">
        <v>0</v>
      </c>
      <c r="M21" s="22">
        <v>0</v>
      </c>
      <c r="N21" s="22">
        <f t="shared" si="1"/>
        <v>0</v>
      </c>
      <c r="O21" s="22">
        <f t="shared" si="2"/>
        <v>54000</v>
      </c>
      <c r="P21" s="18">
        <f>IF([1]DEPURADO!H15&gt;1,0,[1]DEPURADO!B15)</f>
        <v>165325</v>
      </c>
      <c r="Q21" s="24">
        <f t="shared" si="3"/>
        <v>54000</v>
      </c>
      <c r="R21" s="25">
        <f t="shared" si="4"/>
        <v>0</v>
      </c>
      <c r="S21" s="25">
        <f>+[1]DEPURADO!J15</f>
        <v>0</v>
      </c>
      <c r="T21" s="17" t="s">
        <v>45</v>
      </c>
      <c r="U21" s="25">
        <f>+[1]DEPURADO!I15</f>
        <v>0</v>
      </c>
      <c r="V21" s="24"/>
      <c r="W21" s="17" t="s">
        <v>45</v>
      </c>
      <c r="X21" s="25">
        <f>+[1]DEPURADO!K15+[1]DEPURADO!L15</f>
        <v>0</v>
      </c>
      <c r="Y21" s="17" t="s">
        <v>45</v>
      </c>
      <c r="Z21" s="25">
        <f t="shared" si="5"/>
        <v>0</v>
      </c>
      <c r="AA21" s="25"/>
      <c r="AB21" s="25">
        <v>0</v>
      </c>
      <c r="AC21" s="25">
        <v>0</v>
      </c>
      <c r="AD21" s="24"/>
      <c r="AE21" s="24">
        <f>+[1]DEPURADO!K15</f>
        <v>0</v>
      </c>
      <c r="AF21" s="24">
        <v>0</v>
      </c>
      <c r="AG21" s="24">
        <f t="shared" si="6"/>
        <v>54000</v>
      </c>
      <c r="AH21" s="24">
        <v>0</v>
      </c>
      <c r="AI21" s="24" t="str">
        <f>+[1]DEPURADO!G15</f>
        <v>SALDO A FAVOR DEL PRESTADOR</v>
      </c>
      <c r="AJ21" s="26"/>
      <c r="AK21" s="27"/>
    </row>
    <row r="22" spans="1:37" s="28" customFormat="1">
      <c r="A22" s="17">
        <f t="shared" si="0"/>
        <v>14</v>
      </c>
      <c r="B22" s="18" t="s">
        <v>44</v>
      </c>
      <c r="C22" s="17">
        <f>+[1]DEPURADO!A16</f>
        <v>168998</v>
      </c>
      <c r="D22" s="17">
        <f>+[1]DEPURADO!B16</f>
        <v>168998</v>
      </c>
      <c r="E22" s="19">
        <f>+[1]DEPURADO!C16</f>
        <v>44869</v>
      </c>
      <c r="F22" s="20">
        <f>+IF([1]DEPURADO!D16&gt;1,[1]DEPURADO!D16," ")</f>
        <v>44916</v>
      </c>
      <c r="G22" s="21">
        <f>[1]DEPURADO!F16</f>
        <v>57800</v>
      </c>
      <c r="H22" s="22">
        <v>0</v>
      </c>
      <c r="I22" s="22">
        <f>+[1]DEPURADO!M16+[1]DEPURADO!N16</f>
        <v>0</v>
      </c>
      <c r="J22" s="22">
        <f>+[1]DEPURADO!R16</f>
        <v>0</v>
      </c>
      <c r="K22" s="23">
        <f>+[1]DEPURADO!P16+[1]DEPURADO!Q16</f>
        <v>0</v>
      </c>
      <c r="L22" s="22">
        <v>0</v>
      </c>
      <c r="M22" s="22">
        <v>0</v>
      </c>
      <c r="N22" s="22">
        <f t="shared" si="1"/>
        <v>0</v>
      </c>
      <c r="O22" s="22">
        <f t="shared" si="2"/>
        <v>57800</v>
      </c>
      <c r="P22" s="18">
        <f>IF([1]DEPURADO!H16&gt;1,0,[1]DEPURADO!B16)</f>
        <v>168998</v>
      </c>
      <c r="Q22" s="24">
        <f t="shared" si="3"/>
        <v>57800</v>
      </c>
      <c r="R22" s="25">
        <f t="shared" si="4"/>
        <v>0</v>
      </c>
      <c r="S22" s="25">
        <f>+[1]DEPURADO!J16</f>
        <v>0</v>
      </c>
      <c r="T22" s="17" t="s">
        <v>45</v>
      </c>
      <c r="U22" s="25">
        <f>+[1]DEPURADO!I16</f>
        <v>0</v>
      </c>
      <c r="V22" s="24"/>
      <c r="W22" s="17" t="s">
        <v>45</v>
      </c>
      <c r="X22" s="25">
        <f>+[1]DEPURADO!K16+[1]DEPURADO!L16</f>
        <v>0</v>
      </c>
      <c r="Y22" s="17" t="s">
        <v>45</v>
      </c>
      <c r="Z22" s="25">
        <f t="shared" si="5"/>
        <v>0</v>
      </c>
      <c r="AA22" s="25"/>
      <c r="AB22" s="25">
        <v>0</v>
      </c>
      <c r="AC22" s="25">
        <v>0</v>
      </c>
      <c r="AD22" s="24"/>
      <c r="AE22" s="24">
        <f>+[1]DEPURADO!K16</f>
        <v>0</v>
      </c>
      <c r="AF22" s="24">
        <v>0</v>
      </c>
      <c r="AG22" s="24">
        <f t="shared" si="6"/>
        <v>57800</v>
      </c>
      <c r="AH22" s="24">
        <v>0</v>
      </c>
      <c r="AI22" s="24" t="str">
        <f>+[1]DEPURADO!G16</f>
        <v>SALDO A FAVOR DEL PRESTADOR</v>
      </c>
      <c r="AJ22" s="26"/>
      <c r="AK22" s="27"/>
    </row>
    <row r="23" spans="1:37" s="28" customFormat="1">
      <c r="A23" s="17">
        <f t="shared" si="0"/>
        <v>15</v>
      </c>
      <c r="B23" s="18" t="s">
        <v>44</v>
      </c>
      <c r="C23" s="17">
        <f>+[1]DEPURADO!A17</f>
        <v>170006</v>
      </c>
      <c r="D23" s="17">
        <f>+[1]DEPURADO!B17</f>
        <v>170006</v>
      </c>
      <c r="E23" s="19">
        <f>+[1]DEPURADO!C17</f>
        <v>44875</v>
      </c>
      <c r="F23" s="20">
        <f>+IF([1]DEPURADO!D17&gt;1,[1]DEPURADO!D17," ")</f>
        <v>44964</v>
      </c>
      <c r="G23" s="21">
        <f>[1]DEPURADO!F17</f>
        <v>1813819</v>
      </c>
      <c r="H23" s="22">
        <v>0</v>
      </c>
      <c r="I23" s="22">
        <f>+[1]DEPURADO!M17+[1]DEPURADO!N17</f>
        <v>0</v>
      </c>
      <c r="J23" s="22">
        <f>+[1]DEPURADO!R17</f>
        <v>0</v>
      </c>
      <c r="K23" s="23">
        <f>+[1]DEPURADO!P17+[1]DEPURADO!Q17</f>
        <v>0</v>
      </c>
      <c r="L23" s="22">
        <v>0</v>
      </c>
      <c r="M23" s="22">
        <v>0</v>
      </c>
      <c r="N23" s="22">
        <f t="shared" si="1"/>
        <v>0</v>
      </c>
      <c r="O23" s="22">
        <f t="shared" si="2"/>
        <v>1813819</v>
      </c>
      <c r="P23" s="18">
        <f>IF([1]DEPURADO!H17&gt;1,0,[1]DEPURADO!B17)</f>
        <v>170006</v>
      </c>
      <c r="Q23" s="24">
        <f t="shared" si="3"/>
        <v>1813819</v>
      </c>
      <c r="R23" s="25">
        <f t="shared" si="4"/>
        <v>0</v>
      </c>
      <c r="S23" s="25">
        <f>+[1]DEPURADO!J17</f>
        <v>0</v>
      </c>
      <c r="T23" s="17" t="s">
        <v>45</v>
      </c>
      <c r="U23" s="25">
        <f>+[1]DEPURADO!I17</f>
        <v>1813819</v>
      </c>
      <c r="V23" s="24"/>
      <c r="W23" s="17" t="s">
        <v>45</v>
      </c>
      <c r="X23" s="25">
        <f>+[1]DEPURADO!K17+[1]DEPURADO!L17</f>
        <v>0</v>
      </c>
      <c r="Y23" s="17" t="s">
        <v>45</v>
      </c>
      <c r="Z23" s="25">
        <f t="shared" si="5"/>
        <v>0</v>
      </c>
      <c r="AA23" s="25"/>
      <c r="AB23" s="25">
        <v>0</v>
      </c>
      <c r="AC23" s="25">
        <v>0</v>
      </c>
      <c r="AD23" s="24"/>
      <c r="AE23" s="24">
        <f>+[1]DEPURADO!K17</f>
        <v>0</v>
      </c>
      <c r="AF23" s="24">
        <v>0</v>
      </c>
      <c r="AG23" s="24">
        <f t="shared" si="6"/>
        <v>0</v>
      </c>
      <c r="AH23" s="24">
        <v>0</v>
      </c>
      <c r="AI23" s="24" t="str">
        <f>+[1]DEPURADO!G17</f>
        <v>EN REVISION</v>
      </c>
      <c r="AJ23" s="26"/>
      <c r="AK23" s="27"/>
    </row>
    <row r="24" spans="1:37" s="28" customFormat="1">
      <c r="A24" s="17">
        <f t="shared" si="0"/>
        <v>16</v>
      </c>
      <c r="B24" s="18" t="s">
        <v>44</v>
      </c>
      <c r="C24" s="17">
        <f>+[1]DEPURADO!A18</f>
        <v>170520</v>
      </c>
      <c r="D24" s="17">
        <f>+[1]DEPURADO!B18</f>
        <v>170520</v>
      </c>
      <c r="E24" s="19">
        <f>+[1]DEPURADO!C18</f>
        <v>44876</v>
      </c>
      <c r="F24" s="20">
        <f>+IF([1]DEPURADO!D18&gt;1,[1]DEPURADO!D18," ")</f>
        <v>44916</v>
      </c>
      <c r="G24" s="21">
        <f>[1]DEPURADO!F18</f>
        <v>28900</v>
      </c>
      <c r="H24" s="22">
        <v>0</v>
      </c>
      <c r="I24" s="22">
        <f>+[1]DEPURADO!M18+[1]DEPURADO!N18</f>
        <v>0</v>
      </c>
      <c r="J24" s="22">
        <f>+[1]DEPURADO!R18</f>
        <v>0</v>
      </c>
      <c r="K24" s="23">
        <f>+[1]DEPURADO!P18+[1]DEPURADO!Q18</f>
        <v>0</v>
      </c>
      <c r="L24" s="22">
        <v>0</v>
      </c>
      <c r="M24" s="22">
        <v>0</v>
      </c>
      <c r="N24" s="22">
        <f t="shared" si="1"/>
        <v>0</v>
      </c>
      <c r="O24" s="22">
        <f t="shared" si="2"/>
        <v>28900</v>
      </c>
      <c r="P24" s="18">
        <f>IF([1]DEPURADO!H18&gt;1,0,[1]DEPURADO!B18)</f>
        <v>170520</v>
      </c>
      <c r="Q24" s="24">
        <f t="shared" si="3"/>
        <v>28900</v>
      </c>
      <c r="R24" s="25">
        <f t="shared" si="4"/>
        <v>0</v>
      </c>
      <c r="S24" s="25">
        <f>+[1]DEPURADO!J18</f>
        <v>0</v>
      </c>
      <c r="T24" s="17" t="s">
        <v>45</v>
      </c>
      <c r="U24" s="25">
        <f>+[1]DEPURADO!I18</f>
        <v>0</v>
      </c>
      <c r="V24" s="24"/>
      <c r="W24" s="17" t="s">
        <v>45</v>
      </c>
      <c r="X24" s="25">
        <f>+[1]DEPURADO!K18+[1]DEPURADO!L18</f>
        <v>0</v>
      </c>
      <c r="Y24" s="17" t="s">
        <v>45</v>
      </c>
      <c r="Z24" s="25">
        <f t="shared" si="5"/>
        <v>0</v>
      </c>
      <c r="AA24" s="25"/>
      <c r="AB24" s="25">
        <v>0</v>
      </c>
      <c r="AC24" s="25">
        <v>0</v>
      </c>
      <c r="AD24" s="24"/>
      <c r="AE24" s="24">
        <f>+[1]DEPURADO!K18</f>
        <v>0</v>
      </c>
      <c r="AF24" s="24">
        <v>0</v>
      </c>
      <c r="AG24" s="24">
        <f t="shared" si="6"/>
        <v>28900</v>
      </c>
      <c r="AH24" s="24">
        <v>0</v>
      </c>
      <c r="AI24" s="24" t="str">
        <f>+[1]DEPURADO!G18</f>
        <v>SALDO A FAVOR DEL PRESTADOR</v>
      </c>
      <c r="AJ24" s="26"/>
      <c r="AK24" s="27"/>
    </row>
    <row r="25" spans="1:37" s="28" customFormat="1">
      <c r="A25" s="17">
        <f t="shared" si="0"/>
        <v>17</v>
      </c>
      <c r="B25" s="18" t="s">
        <v>44</v>
      </c>
      <c r="C25" s="17">
        <f>+[1]DEPURADO!A19</f>
        <v>171334</v>
      </c>
      <c r="D25" s="17">
        <f>+[1]DEPURADO!B19</f>
        <v>171334</v>
      </c>
      <c r="E25" s="19">
        <f>+[1]DEPURADO!C19</f>
        <v>44882</v>
      </c>
      <c r="F25" s="20">
        <f>+IF([1]DEPURADO!D19&gt;1,[1]DEPURADO!D19," ")</f>
        <v>44964</v>
      </c>
      <c r="G25" s="21">
        <f>[1]DEPURADO!F19</f>
        <v>755977</v>
      </c>
      <c r="H25" s="22">
        <v>0</v>
      </c>
      <c r="I25" s="22">
        <f>+[1]DEPURADO!M19+[1]DEPURADO!N19</f>
        <v>0</v>
      </c>
      <c r="J25" s="22">
        <f>+[1]DEPURADO!R19</f>
        <v>0</v>
      </c>
      <c r="K25" s="23">
        <f>+[1]DEPURADO!P19+[1]DEPURADO!Q19</f>
        <v>0</v>
      </c>
      <c r="L25" s="22">
        <v>0</v>
      </c>
      <c r="M25" s="22">
        <v>0</v>
      </c>
      <c r="N25" s="22">
        <f t="shared" si="1"/>
        <v>0</v>
      </c>
      <c r="O25" s="22">
        <f t="shared" si="2"/>
        <v>755977</v>
      </c>
      <c r="P25" s="18">
        <f>IF([1]DEPURADO!H19&gt;1,0,[1]DEPURADO!B19)</f>
        <v>171334</v>
      </c>
      <c r="Q25" s="24">
        <f t="shared" si="3"/>
        <v>755977</v>
      </c>
      <c r="R25" s="25">
        <f t="shared" si="4"/>
        <v>0</v>
      </c>
      <c r="S25" s="25">
        <f>+[1]DEPURADO!J19</f>
        <v>0</v>
      </c>
      <c r="T25" s="17" t="s">
        <v>45</v>
      </c>
      <c r="U25" s="25">
        <f>+[1]DEPURADO!I19</f>
        <v>755977</v>
      </c>
      <c r="V25" s="24"/>
      <c r="W25" s="17" t="s">
        <v>45</v>
      </c>
      <c r="X25" s="25">
        <f>+[1]DEPURADO!K19+[1]DEPURADO!L19</f>
        <v>0</v>
      </c>
      <c r="Y25" s="17" t="s">
        <v>45</v>
      </c>
      <c r="Z25" s="25">
        <f t="shared" si="5"/>
        <v>0</v>
      </c>
      <c r="AA25" s="25"/>
      <c r="AB25" s="25">
        <v>0</v>
      </c>
      <c r="AC25" s="25">
        <v>0</v>
      </c>
      <c r="AD25" s="24"/>
      <c r="AE25" s="24">
        <f>+[1]DEPURADO!K19</f>
        <v>0</v>
      </c>
      <c r="AF25" s="24">
        <v>0</v>
      </c>
      <c r="AG25" s="24">
        <f t="shared" si="6"/>
        <v>0</v>
      </c>
      <c r="AH25" s="24">
        <v>0</v>
      </c>
      <c r="AI25" s="24" t="str">
        <f>+[1]DEPURADO!G19</f>
        <v>EN REVISION</v>
      </c>
      <c r="AJ25" s="26"/>
      <c r="AK25" s="27"/>
    </row>
    <row r="26" spans="1:37" s="28" customFormat="1">
      <c r="A26" s="17">
        <f t="shared" si="0"/>
        <v>18</v>
      </c>
      <c r="B26" s="18" t="s">
        <v>44</v>
      </c>
      <c r="C26" s="17">
        <f>+[1]DEPURADO!A20</f>
        <v>179952</v>
      </c>
      <c r="D26" s="17">
        <f>+[1]DEPURADO!B20</f>
        <v>179952</v>
      </c>
      <c r="E26" s="19">
        <f>+[1]DEPURADO!C20</f>
        <v>44916</v>
      </c>
      <c r="F26" s="20">
        <f>+IF([1]DEPURADO!D20&gt;1,[1]DEPURADO!D20," ")</f>
        <v>44977</v>
      </c>
      <c r="G26" s="21">
        <f>[1]DEPURADO!F20</f>
        <v>65600</v>
      </c>
      <c r="H26" s="22">
        <v>0</v>
      </c>
      <c r="I26" s="22">
        <f>+[1]DEPURADO!M20+[1]DEPURADO!N20</f>
        <v>0</v>
      </c>
      <c r="J26" s="22">
        <f>+[1]DEPURADO!R20</f>
        <v>45920</v>
      </c>
      <c r="K26" s="23">
        <f>+[1]DEPURADO!P20+[1]DEPURADO!Q20</f>
        <v>0</v>
      </c>
      <c r="L26" s="22">
        <v>0</v>
      </c>
      <c r="M26" s="22">
        <v>0</v>
      </c>
      <c r="N26" s="22">
        <f t="shared" si="1"/>
        <v>45920</v>
      </c>
      <c r="O26" s="22">
        <f t="shared" si="2"/>
        <v>19680</v>
      </c>
      <c r="P26" s="18">
        <f>IF([1]DEPURADO!H20&gt;1,0,[1]DEPURADO!B20)</f>
        <v>179952</v>
      </c>
      <c r="Q26" s="24">
        <f t="shared" si="3"/>
        <v>65600</v>
      </c>
      <c r="R26" s="25">
        <f t="shared" si="4"/>
        <v>0</v>
      </c>
      <c r="S26" s="25">
        <f>+[1]DEPURADO!J20</f>
        <v>0</v>
      </c>
      <c r="T26" s="17" t="s">
        <v>45</v>
      </c>
      <c r="U26" s="25">
        <f>+[1]DEPURADO!I20</f>
        <v>0</v>
      </c>
      <c r="V26" s="24"/>
      <c r="W26" s="17" t="s">
        <v>45</v>
      </c>
      <c r="X26" s="25">
        <f>+[1]DEPURADO!K20+[1]DEPURADO!L20</f>
        <v>0</v>
      </c>
      <c r="Y26" s="17" t="s">
        <v>45</v>
      </c>
      <c r="Z26" s="25">
        <f t="shared" si="5"/>
        <v>0</v>
      </c>
      <c r="AA26" s="25"/>
      <c r="AB26" s="25">
        <v>0</v>
      </c>
      <c r="AC26" s="25">
        <v>0</v>
      </c>
      <c r="AD26" s="24"/>
      <c r="AE26" s="24">
        <f>+[1]DEPURADO!K20</f>
        <v>0</v>
      </c>
      <c r="AF26" s="24">
        <v>0</v>
      </c>
      <c r="AG26" s="24">
        <f t="shared" si="6"/>
        <v>19680</v>
      </c>
      <c r="AH26" s="24">
        <v>0</v>
      </c>
      <c r="AI26" s="24" t="str">
        <f>+[1]DEPURADO!G20</f>
        <v>CANCELADA Y SALDO A FAVOR DEL PRESTADOR</v>
      </c>
      <c r="AJ26" s="26"/>
      <c r="AK26" s="27"/>
    </row>
    <row r="27" spans="1:37" s="28" customFormat="1">
      <c r="A27" s="17">
        <f t="shared" si="0"/>
        <v>19</v>
      </c>
      <c r="B27" s="18" t="s">
        <v>44</v>
      </c>
      <c r="C27" s="17">
        <f>+[1]DEPURADO!A21</f>
        <v>180755</v>
      </c>
      <c r="D27" s="17">
        <f>+[1]DEPURADO!B21</f>
        <v>180755</v>
      </c>
      <c r="E27" s="19">
        <f>+[1]DEPURADO!C21</f>
        <v>44917</v>
      </c>
      <c r="F27" s="20">
        <f>+IF([1]DEPURADO!D21&gt;1,[1]DEPURADO!D21," ")</f>
        <v>44973</v>
      </c>
      <c r="G27" s="21">
        <f>[1]DEPURADO!F21</f>
        <v>65600</v>
      </c>
      <c r="H27" s="22">
        <v>0</v>
      </c>
      <c r="I27" s="22">
        <f>+[1]DEPURADO!M21+[1]DEPURADO!N21</f>
        <v>0</v>
      </c>
      <c r="J27" s="22">
        <f>+[1]DEPURADO!R21</f>
        <v>45920</v>
      </c>
      <c r="K27" s="23">
        <f>+[1]DEPURADO!P21+[1]DEPURADO!Q21</f>
        <v>0</v>
      </c>
      <c r="L27" s="22">
        <v>0</v>
      </c>
      <c r="M27" s="22">
        <v>0</v>
      </c>
      <c r="N27" s="22">
        <f t="shared" si="1"/>
        <v>45920</v>
      </c>
      <c r="O27" s="22">
        <f t="shared" si="2"/>
        <v>19680</v>
      </c>
      <c r="P27" s="18">
        <f>IF([1]DEPURADO!H21&gt;1,0,[1]DEPURADO!B21)</f>
        <v>180755</v>
      </c>
      <c r="Q27" s="24">
        <f t="shared" si="3"/>
        <v>65600</v>
      </c>
      <c r="R27" s="25">
        <f t="shared" si="4"/>
        <v>0</v>
      </c>
      <c r="S27" s="25">
        <f>+[1]DEPURADO!J21</f>
        <v>0</v>
      </c>
      <c r="T27" s="17" t="s">
        <v>45</v>
      </c>
      <c r="U27" s="25">
        <f>+[1]DEPURADO!I21</f>
        <v>0</v>
      </c>
      <c r="V27" s="24"/>
      <c r="W27" s="17" t="s">
        <v>45</v>
      </c>
      <c r="X27" s="25">
        <f>+[1]DEPURADO!K21+[1]DEPURADO!L21</f>
        <v>0</v>
      </c>
      <c r="Y27" s="17" t="s">
        <v>45</v>
      </c>
      <c r="Z27" s="25">
        <f t="shared" si="5"/>
        <v>0</v>
      </c>
      <c r="AA27" s="25"/>
      <c r="AB27" s="25">
        <v>0</v>
      </c>
      <c r="AC27" s="25">
        <v>0</v>
      </c>
      <c r="AD27" s="24"/>
      <c r="AE27" s="24">
        <f>+[1]DEPURADO!K21</f>
        <v>0</v>
      </c>
      <c r="AF27" s="24">
        <v>0</v>
      </c>
      <c r="AG27" s="24">
        <f t="shared" si="6"/>
        <v>19680</v>
      </c>
      <c r="AH27" s="24">
        <v>0</v>
      </c>
      <c r="AI27" s="24" t="str">
        <f>+[1]DEPURADO!G21</f>
        <v>CANCELADA Y SALDO A FAVOR DEL PRESTADOR</v>
      </c>
      <c r="AJ27" s="26"/>
      <c r="AK27" s="27"/>
    </row>
    <row r="28" spans="1:37" s="28" customFormat="1">
      <c r="A28" s="17">
        <f t="shared" si="0"/>
        <v>20</v>
      </c>
      <c r="B28" s="18" t="s">
        <v>44</v>
      </c>
      <c r="C28" s="17">
        <f>+[1]DEPURADO!A22</f>
        <v>182277</v>
      </c>
      <c r="D28" s="17">
        <f>+[1]DEPURADO!B22</f>
        <v>182277</v>
      </c>
      <c r="E28" s="19">
        <f>+[1]DEPURADO!C22</f>
        <v>44924</v>
      </c>
      <c r="F28" s="20">
        <f>+IF([1]DEPURADO!D22&gt;1,[1]DEPURADO!D22," ")</f>
        <v>44979</v>
      </c>
      <c r="G28" s="21">
        <f>[1]DEPURADO!F22</f>
        <v>7100502</v>
      </c>
      <c r="H28" s="22">
        <v>0</v>
      </c>
      <c r="I28" s="22">
        <f>+[1]DEPURADO!M22+[1]DEPURADO!N22</f>
        <v>0</v>
      </c>
      <c r="J28" s="22">
        <f>+[1]DEPURADO!R22</f>
        <v>0</v>
      </c>
      <c r="K28" s="23">
        <f>+[1]DEPURADO!P22+[1]DEPURADO!Q22</f>
        <v>0</v>
      </c>
      <c r="L28" s="22">
        <v>0</v>
      </c>
      <c r="M28" s="22">
        <v>0</v>
      </c>
      <c r="N28" s="22">
        <f t="shared" si="1"/>
        <v>0</v>
      </c>
      <c r="O28" s="22">
        <f t="shared" si="2"/>
        <v>7100502</v>
      </c>
      <c r="P28" s="18">
        <f>IF([1]DEPURADO!H22&gt;1,0,[1]DEPURADO!B22)</f>
        <v>182277</v>
      </c>
      <c r="Q28" s="24">
        <f t="shared" si="3"/>
        <v>7100502</v>
      </c>
      <c r="R28" s="25">
        <f t="shared" si="4"/>
        <v>0</v>
      </c>
      <c r="S28" s="25">
        <f>+[1]DEPURADO!J22</f>
        <v>0</v>
      </c>
      <c r="T28" s="17" t="s">
        <v>45</v>
      </c>
      <c r="U28" s="25">
        <f>+[1]DEPURADO!I22</f>
        <v>7100502</v>
      </c>
      <c r="V28" s="24"/>
      <c r="W28" s="17" t="s">
        <v>45</v>
      </c>
      <c r="X28" s="25">
        <f>+[1]DEPURADO!K22+[1]DEPURADO!L22</f>
        <v>0</v>
      </c>
      <c r="Y28" s="17" t="s">
        <v>45</v>
      </c>
      <c r="Z28" s="25">
        <f t="shared" si="5"/>
        <v>0</v>
      </c>
      <c r="AA28" s="25"/>
      <c r="AB28" s="25">
        <v>0</v>
      </c>
      <c r="AC28" s="25">
        <v>0</v>
      </c>
      <c r="AD28" s="24"/>
      <c r="AE28" s="24">
        <f>+[1]DEPURADO!K22</f>
        <v>0</v>
      </c>
      <c r="AF28" s="24">
        <v>0</v>
      </c>
      <c r="AG28" s="24">
        <f t="shared" si="6"/>
        <v>0</v>
      </c>
      <c r="AH28" s="24">
        <v>0</v>
      </c>
      <c r="AI28" s="24" t="str">
        <f>+[1]DEPURADO!G22</f>
        <v>EN REVISION</v>
      </c>
      <c r="AJ28" s="26"/>
      <c r="AK28" s="27"/>
    </row>
    <row r="29" spans="1:37" s="28" customFormat="1">
      <c r="A29" s="17">
        <f t="shared" si="0"/>
        <v>21</v>
      </c>
      <c r="B29" s="18" t="s">
        <v>44</v>
      </c>
      <c r="C29" s="17">
        <f>+[1]DEPURADO!A23</f>
        <v>185224</v>
      </c>
      <c r="D29" s="17">
        <f>+[1]DEPURADO!B23</f>
        <v>185224</v>
      </c>
      <c r="E29" s="19">
        <f>+[1]DEPURADO!C23</f>
        <v>44942</v>
      </c>
      <c r="F29" s="20">
        <f>+IF([1]DEPURADO!D23&gt;1,[1]DEPURADO!D23," ")</f>
        <v>44973</v>
      </c>
      <c r="G29" s="21">
        <f>[1]DEPURADO!F23</f>
        <v>266800</v>
      </c>
      <c r="H29" s="22">
        <v>0</v>
      </c>
      <c r="I29" s="22">
        <f>+[1]DEPURADO!M23+[1]DEPURADO!N23</f>
        <v>0</v>
      </c>
      <c r="J29" s="22">
        <f>+[1]DEPURADO!R23</f>
        <v>0</v>
      </c>
      <c r="K29" s="23">
        <f>+[1]DEPURADO!P23+[1]DEPURADO!Q23</f>
        <v>0</v>
      </c>
      <c r="L29" s="22">
        <v>0</v>
      </c>
      <c r="M29" s="22">
        <v>0</v>
      </c>
      <c r="N29" s="22">
        <f t="shared" si="1"/>
        <v>0</v>
      </c>
      <c r="O29" s="22">
        <f t="shared" si="2"/>
        <v>266800</v>
      </c>
      <c r="P29" s="18">
        <f>IF([1]DEPURADO!H23&gt;1,0,[1]DEPURADO!B23)</f>
        <v>185224</v>
      </c>
      <c r="Q29" s="24">
        <f t="shared" si="3"/>
        <v>266800</v>
      </c>
      <c r="R29" s="25">
        <f t="shared" si="4"/>
        <v>0</v>
      </c>
      <c r="S29" s="25">
        <f>+[1]DEPURADO!J23</f>
        <v>0</v>
      </c>
      <c r="T29" s="17" t="s">
        <v>45</v>
      </c>
      <c r="U29" s="25">
        <f>+[1]DEPURADO!I23</f>
        <v>0</v>
      </c>
      <c r="V29" s="24"/>
      <c r="W29" s="17" t="s">
        <v>45</v>
      </c>
      <c r="X29" s="25">
        <f>+[1]DEPURADO!K23+[1]DEPURADO!L23</f>
        <v>0</v>
      </c>
      <c r="Y29" s="17" t="s">
        <v>45</v>
      </c>
      <c r="Z29" s="25">
        <f t="shared" si="5"/>
        <v>0</v>
      </c>
      <c r="AA29" s="25"/>
      <c r="AB29" s="25">
        <v>0</v>
      </c>
      <c r="AC29" s="25">
        <v>0</v>
      </c>
      <c r="AD29" s="24"/>
      <c r="AE29" s="24">
        <f>+[1]DEPURADO!K23</f>
        <v>0</v>
      </c>
      <c r="AF29" s="24">
        <v>0</v>
      </c>
      <c r="AG29" s="24">
        <f t="shared" si="6"/>
        <v>266800</v>
      </c>
      <c r="AH29" s="24">
        <v>0</v>
      </c>
      <c r="AI29" s="24" t="str">
        <f>+[1]DEPURADO!G23</f>
        <v>SALDO A FAVOR DEL PRESTADOR</v>
      </c>
      <c r="AJ29" s="26"/>
      <c r="AK29" s="27"/>
    </row>
    <row r="30" spans="1:37" s="28" customFormat="1">
      <c r="A30" s="17">
        <f t="shared" si="0"/>
        <v>22</v>
      </c>
      <c r="B30" s="18" t="s">
        <v>44</v>
      </c>
      <c r="C30" s="17">
        <f>+[1]DEPURADO!A24</f>
        <v>188280</v>
      </c>
      <c r="D30" s="17">
        <f>+[1]DEPURADO!B24</f>
        <v>188280</v>
      </c>
      <c r="E30" s="19">
        <f>+[1]DEPURADO!C24</f>
        <v>44953</v>
      </c>
      <c r="F30" s="20">
        <f>+IF([1]DEPURADO!D24&gt;1,[1]DEPURADO!D24," ")</f>
        <v>44973</v>
      </c>
      <c r="G30" s="21">
        <f>[1]DEPURADO!F24</f>
        <v>44500</v>
      </c>
      <c r="H30" s="22">
        <v>0</v>
      </c>
      <c r="I30" s="22">
        <f>+[1]DEPURADO!M24+[1]DEPURADO!N24</f>
        <v>0</v>
      </c>
      <c r="J30" s="22">
        <f>+[1]DEPURADO!R24</f>
        <v>0</v>
      </c>
      <c r="K30" s="23">
        <f>+[1]DEPURADO!P24+[1]DEPURADO!Q24</f>
        <v>0</v>
      </c>
      <c r="L30" s="22">
        <v>0</v>
      </c>
      <c r="M30" s="22">
        <v>0</v>
      </c>
      <c r="N30" s="22">
        <f t="shared" si="1"/>
        <v>0</v>
      </c>
      <c r="O30" s="22">
        <f t="shared" si="2"/>
        <v>44500</v>
      </c>
      <c r="P30" s="18">
        <f>IF([1]DEPURADO!H24&gt;1,0,[1]DEPURADO!B24)</f>
        <v>188280</v>
      </c>
      <c r="Q30" s="24">
        <f t="shared" si="3"/>
        <v>44500</v>
      </c>
      <c r="R30" s="25">
        <f t="shared" si="4"/>
        <v>0</v>
      </c>
      <c r="S30" s="25">
        <f>+[1]DEPURADO!J24</f>
        <v>0</v>
      </c>
      <c r="T30" s="17" t="s">
        <v>45</v>
      </c>
      <c r="U30" s="25">
        <f>+[1]DEPURADO!I24</f>
        <v>0</v>
      </c>
      <c r="V30" s="24"/>
      <c r="W30" s="17" t="s">
        <v>45</v>
      </c>
      <c r="X30" s="25">
        <f>+[1]DEPURADO!K24+[1]DEPURADO!L24</f>
        <v>0</v>
      </c>
      <c r="Y30" s="17" t="s">
        <v>45</v>
      </c>
      <c r="Z30" s="25">
        <f t="shared" si="5"/>
        <v>0</v>
      </c>
      <c r="AA30" s="25"/>
      <c r="AB30" s="25">
        <v>0</v>
      </c>
      <c r="AC30" s="25">
        <v>0</v>
      </c>
      <c r="AD30" s="24"/>
      <c r="AE30" s="24">
        <f>+[1]DEPURADO!K24</f>
        <v>0</v>
      </c>
      <c r="AF30" s="24">
        <v>0</v>
      </c>
      <c r="AG30" s="24">
        <f t="shared" si="6"/>
        <v>44500</v>
      </c>
      <c r="AH30" s="24">
        <v>0</v>
      </c>
      <c r="AI30" s="24" t="str">
        <f>+[1]DEPURADO!G24</f>
        <v>SALDO A FAVOR DEL PRESTADOR</v>
      </c>
      <c r="AJ30" s="26"/>
      <c r="AK30" s="27"/>
    </row>
    <row r="31" spans="1:37" s="28" customFormat="1">
      <c r="A31" s="17">
        <f t="shared" si="0"/>
        <v>23</v>
      </c>
      <c r="B31" s="18" t="s">
        <v>44</v>
      </c>
      <c r="C31" s="17">
        <f>+[1]DEPURADO!A25</f>
        <v>188316</v>
      </c>
      <c r="D31" s="17">
        <f>+[1]DEPURADO!B25</f>
        <v>188316</v>
      </c>
      <c r="E31" s="19">
        <f>+[1]DEPURADO!C25</f>
        <v>44953</v>
      </c>
      <c r="F31" s="20">
        <f>+IF([1]DEPURADO!D25&gt;1,[1]DEPURADO!D25," ")</f>
        <v>44972</v>
      </c>
      <c r="G31" s="21">
        <f>[1]DEPURADO!F25</f>
        <v>424000</v>
      </c>
      <c r="H31" s="22">
        <v>0</v>
      </c>
      <c r="I31" s="22">
        <f>+[1]DEPURADO!M25+[1]DEPURADO!N25</f>
        <v>0</v>
      </c>
      <c r="J31" s="22">
        <f>+[1]DEPURADO!R25</f>
        <v>296800</v>
      </c>
      <c r="K31" s="23">
        <f>+[1]DEPURADO!P25+[1]DEPURADO!Q25</f>
        <v>0</v>
      </c>
      <c r="L31" s="22">
        <v>0</v>
      </c>
      <c r="M31" s="22">
        <v>0</v>
      </c>
      <c r="N31" s="22">
        <f t="shared" si="1"/>
        <v>296800</v>
      </c>
      <c r="O31" s="22">
        <f t="shared" si="2"/>
        <v>127200</v>
      </c>
      <c r="P31" s="18">
        <f>IF([1]DEPURADO!H25&gt;1,0,[1]DEPURADO!B25)</f>
        <v>188316</v>
      </c>
      <c r="Q31" s="24">
        <f t="shared" si="3"/>
        <v>424000</v>
      </c>
      <c r="R31" s="25">
        <f t="shared" si="4"/>
        <v>0</v>
      </c>
      <c r="S31" s="25">
        <f>+[1]DEPURADO!J25</f>
        <v>0</v>
      </c>
      <c r="T31" s="17" t="s">
        <v>45</v>
      </c>
      <c r="U31" s="25">
        <f>+[1]DEPURADO!I25</f>
        <v>0</v>
      </c>
      <c r="V31" s="24"/>
      <c r="W31" s="17" t="s">
        <v>45</v>
      </c>
      <c r="X31" s="25">
        <f>+[1]DEPURADO!K25+[1]DEPURADO!L25</f>
        <v>0</v>
      </c>
      <c r="Y31" s="17" t="s">
        <v>45</v>
      </c>
      <c r="Z31" s="25">
        <f t="shared" si="5"/>
        <v>0</v>
      </c>
      <c r="AA31" s="25"/>
      <c r="AB31" s="25">
        <v>0</v>
      </c>
      <c r="AC31" s="25">
        <v>0</v>
      </c>
      <c r="AD31" s="24"/>
      <c r="AE31" s="24">
        <f>+[1]DEPURADO!K25</f>
        <v>0</v>
      </c>
      <c r="AF31" s="24">
        <v>0</v>
      </c>
      <c r="AG31" s="24">
        <f t="shared" si="6"/>
        <v>127200</v>
      </c>
      <c r="AH31" s="24">
        <v>0</v>
      </c>
      <c r="AI31" s="24" t="str">
        <f>+[1]DEPURADO!G25</f>
        <v>CANCELADA Y SALDO A FAVOR DEL PRESTADOR</v>
      </c>
      <c r="AJ31" s="26"/>
      <c r="AK31" s="27"/>
    </row>
    <row r="32" spans="1:37" s="28" customFormat="1">
      <c r="A32" s="17">
        <f t="shared" si="0"/>
        <v>24</v>
      </c>
      <c r="B32" s="18" t="s">
        <v>44</v>
      </c>
      <c r="C32" s="17">
        <f>+[1]DEPURADO!A26</f>
        <v>193306</v>
      </c>
      <c r="D32" s="17">
        <f>+[1]DEPURADO!B26</f>
        <v>193306</v>
      </c>
      <c r="E32" s="19">
        <f>+[1]DEPURADO!C26</f>
        <v>44973</v>
      </c>
      <c r="F32" s="20">
        <f>+IF([1]DEPURADO!D26&gt;1,[1]DEPURADO!D26," ")</f>
        <v>45033</v>
      </c>
      <c r="G32" s="21">
        <f>[1]DEPURADO!F26</f>
        <v>575800</v>
      </c>
      <c r="H32" s="22">
        <v>0</v>
      </c>
      <c r="I32" s="22">
        <f>+[1]DEPURADO!M26+[1]DEPURADO!N26</f>
        <v>0</v>
      </c>
      <c r="J32" s="22">
        <f>+[1]DEPURADO!R26</f>
        <v>0</v>
      </c>
      <c r="K32" s="23">
        <f>+[1]DEPURADO!P26+[1]DEPURADO!Q26</f>
        <v>0</v>
      </c>
      <c r="L32" s="22">
        <v>0</v>
      </c>
      <c r="M32" s="22">
        <v>0</v>
      </c>
      <c r="N32" s="22">
        <f t="shared" si="1"/>
        <v>0</v>
      </c>
      <c r="O32" s="22">
        <f t="shared" si="2"/>
        <v>575800</v>
      </c>
      <c r="P32" s="18">
        <f>IF([1]DEPURADO!H26&gt;1,0,[1]DEPURADO!B26)</f>
        <v>193306</v>
      </c>
      <c r="Q32" s="24">
        <f t="shared" si="3"/>
        <v>575800</v>
      </c>
      <c r="R32" s="25">
        <f t="shared" si="4"/>
        <v>0</v>
      </c>
      <c r="S32" s="25">
        <f>+[1]DEPURADO!J26</f>
        <v>0</v>
      </c>
      <c r="T32" s="17" t="s">
        <v>45</v>
      </c>
      <c r="U32" s="25">
        <f>+[1]DEPURADO!I26</f>
        <v>575800</v>
      </c>
      <c r="V32" s="24"/>
      <c r="W32" s="17" t="s">
        <v>45</v>
      </c>
      <c r="X32" s="25">
        <f>+[1]DEPURADO!K26+[1]DEPURADO!L26</f>
        <v>0</v>
      </c>
      <c r="Y32" s="17" t="s">
        <v>45</v>
      </c>
      <c r="Z32" s="25">
        <f t="shared" si="5"/>
        <v>0</v>
      </c>
      <c r="AA32" s="25"/>
      <c r="AB32" s="25">
        <v>0</v>
      </c>
      <c r="AC32" s="25">
        <v>0</v>
      </c>
      <c r="AD32" s="24"/>
      <c r="AE32" s="24">
        <f>+[1]DEPURADO!K26</f>
        <v>0</v>
      </c>
      <c r="AF32" s="24">
        <v>0</v>
      </c>
      <c r="AG32" s="24">
        <f t="shared" si="6"/>
        <v>0</v>
      </c>
      <c r="AH32" s="24">
        <v>0</v>
      </c>
      <c r="AI32" s="24" t="str">
        <f>+[1]DEPURADO!G26</f>
        <v>EN REVISION</v>
      </c>
      <c r="AJ32" s="26"/>
      <c r="AK32" s="27"/>
    </row>
    <row r="33" spans="1:37" s="28" customFormat="1">
      <c r="A33" s="17">
        <f t="shared" si="0"/>
        <v>25</v>
      </c>
      <c r="B33" s="18" t="s">
        <v>44</v>
      </c>
      <c r="C33" s="17">
        <f>+[1]DEPURADO!A27</f>
        <v>194507</v>
      </c>
      <c r="D33" s="17">
        <f>+[1]DEPURADO!B27</f>
        <v>194507</v>
      </c>
      <c r="E33" s="19">
        <f>+[1]DEPURADO!C27</f>
        <v>44979</v>
      </c>
      <c r="F33" s="20">
        <f>+IF([1]DEPURADO!D27&gt;1,[1]DEPURADO!D27," ")</f>
        <v>45002</v>
      </c>
      <c r="G33" s="21">
        <f>[1]DEPURADO!F27</f>
        <v>20383785</v>
      </c>
      <c r="H33" s="22">
        <v>0</v>
      </c>
      <c r="I33" s="22">
        <f>+[1]DEPURADO!M27+[1]DEPURADO!N27</f>
        <v>0</v>
      </c>
      <c r="J33" s="22">
        <f>+[1]DEPURADO!R27</f>
        <v>0</v>
      </c>
      <c r="K33" s="23">
        <f>+[1]DEPURADO!P27+[1]DEPURADO!Q27</f>
        <v>0</v>
      </c>
      <c r="L33" s="22">
        <v>0</v>
      </c>
      <c r="M33" s="22">
        <v>0</v>
      </c>
      <c r="N33" s="22">
        <f t="shared" si="1"/>
        <v>0</v>
      </c>
      <c r="O33" s="22">
        <f t="shared" si="2"/>
        <v>20383785</v>
      </c>
      <c r="P33" s="18">
        <f>IF([1]DEPURADO!H27&gt;1,0,[1]DEPURADO!B27)</f>
        <v>194507</v>
      </c>
      <c r="Q33" s="24">
        <f t="shared" si="3"/>
        <v>20383785</v>
      </c>
      <c r="R33" s="25">
        <f t="shared" si="4"/>
        <v>0</v>
      </c>
      <c r="S33" s="25">
        <f>+[1]DEPURADO!J27</f>
        <v>0</v>
      </c>
      <c r="T33" s="17" t="s">
        <v>45</v>
      </c>
      <c r="U33" s="25">
        <f>+[1]DEPURADO!I27</f>
        <v>20383785</v>
      </c>
      <c r="V33" s="24"/>
      <c r="W33" s="17" t="s">
        <v>45</v>
      </c>
      <c r="X33" s="25">
        <f>+[1]DEPURADO!K27+[1]DEPURADO!L27</f>
        <v>0</v>
      </c>
      <c r="Y33" s="17" t="s">
        <v>45</v>
      </c>
      <c r="Z33" s="25">
        <f t="shared" si="5"/>
        <v>0</v>
      </c>
      <c r="AA33" s="25"/>
      <c r="AB33" s="25">
        <v>0</v>
      </c>
      <c r="AC33" s="25">
        <v>0</v>
      </c>
      <c r="AD33" s="24"/>
      <c r="AE33" s="24">
        <f>+[1]DEPURADO!K27</f>
        <v>0</v>
      </c>
      <c r="AF33" s="24">
        <v>0</v>
      </c>
      <c r="AG33" s="24">
        <f t="shared" si="6"/>
        <v>0</v>
      </c>
      <c r="AH33" s="24">
        <v>0</v>
      </c>
      <c r="AI33" s="24" t="str">
        <f>+[1]DEPURADO!G27</f>
        <v>EN REVISION</v>
      </c>
      <c r="AJ33" s="26"/>
      <c r="AK33" s="27"/>
    </row>
    <row r="34" spans="1:37" s="28" customFormat="1">
      <c r="A34" s="17">
        <f t="shared" si="0"/>
        <v>26</v>
      </c>
      <c r="B34" s="18" t="s">
        <v>44</v>
      </c>
      <c r="C34" s="17">
        <f>+[1]DEPURADO!A28</f>
        <v>98020</v>
      </c>
      <c r="D34" s="17">
        <f>+[1]DEPURADO!B28</f>
        <v>98020</v>
      </c>
      <c r="E34" s="19">
        <f>+[1]DEPURADO!C28</f>
        <v>44567.11136574074</v>
      </c>
      <c r="F34" s="20" t="str">
        <f>+IF([1]DEPURADO!D28&gt;1,[1]DEPURADO!D28," ")</f>
        <v xml:space="preserve"> </v>
      </c>
      <c r="G34" s="21">
        <f>[1]DEPURADO!F28</f>
        <v>6818189</v>
      </c>
      <c r="H34" s="22">
        <v>0</v>
      </c>
      <c r="I34" s="22">
        <f>+[1]DEPURADO!M28+[1]DEPURADO!N28</f>
        <v>0</v>
      </c>
      <c r="J34" s="22">
        <f>+[1]DEPURADO!R28</f>
        <v>0</v>
      </c>
      <c r="K34" s="23">
        <f>+[1]DEPURADO!P28+[1]DEPURADO!Q28</f>
        <v>0</v>
      </c>
      <c r="L34" s="22">
        <v>0</v>
      </c>
      <c r="M34" s="22">
        <v>0</v>
      </c>
      <c r="N34" s="22">
        <f t="shared" si="1"/>
        <v>0</v>
      </c>
      <c r="O34" s="22">
        <f t="shared" si="2"/>
        <v>6818189</v>
      </c>
      <c r="P34" s="18">
        <f>IF([1]DEPURADO!H28&gt;1,0,[1]DEPURADO!B28)</f>
        <v>0</v>
      </c>
      <c r="Q34" s="24">
        <f t="shared" si="3"/>
        <v>0</v>
      </c>
      <c r="R34" s="25">
        <f t="shared" si="4"/>
        <v>6818189</v>
      </c>
      <c r="S34" s="25">
        <f>+[1]DEPURADO!J28</f>
        <v>0</v>
      </c>
      <c r="T34" s="17" t="s">
        <v>45</v>
      </c>
      <c r="U34" s="25">
        <f>+[1]DEPURADO!I28</f>
        <v>0</v>
      </c>
      <c r="V34" s="24"/>
      <c r="W34" s="17" t="s">
        <v>45</v>
      </c>
      <c r="X34" s="25">
        <f>+[1]DEPURADO!K28+[1]DEPURADO!L28</f>
        <v>0</v>
      </c>
      <c r="Y34" s="17" t="s">
        <v>45</v>
      </c>
      <c r="Z34" s="25">
        <f t="shared" si="5"/>
        <v>0</v>
      </c>
      <c r="AA34" s="25"/>
      <c r="AB34" s="25">
        <v>0</v>
      </c>
      <c r="AC34" s="25">
        <v>0</v>
      </c>
      <c r="AD34" s="24"/>
      <c r="AE34" s="24">
        <f>+[1]DEPURADO!K28</f>
        <v>0</v>
      </c>
      <c r="AF34" s="24">
        <v>0</v>
      </c>
      <c r="AG34" s="24">
        <f t="shared" si="6"/>
        <v>0</v>
      </c>
      <c r="AH34" s="24">
        <v>0</v>
      </c>
      <c r="AI34" s="24" t="str">
        <f>+[1]DEPURADO!G28</f>
        <v>NO RADICADA</v>
      </c>
      <c r="AJ34" s="26"/>
      <c r="AK34" s="27"/>
    </row>
    <row r="35" spans="1:37" s="28" customFormat="1">
      <c r="A35" s="17">
        <f t="shared" si="0"/>
        <v>27</v>
      </c>
      <c r="B35" s="18" t="s">
        <v>44</v>
      </c>
      <c r="C35" s="17">
        <f>+[1]DEPURADO!A29</f>
        <v>196386</v>
      </c>
      <c r="D35" s="17">
        <f>+[1]DEPURADO!B29</f>
        <v>196386</v>
      </c>
      <c r="E35" s="19">
        <f>+[1]DEPURADO!C29</f>
        <v>44985.383599537039</v>
      </c>
      <c r="F35" s="20" t="str">
        <f>+IF([1]DEPURADO!D29&gt;1,[1]DEPURADO!D29," ")</f>
        <v xml:space="preserve"> </v>
      </c>
      <c r="G35" s="21">
        <f>[1]DEPURADO!F29</f>
        <v>2589227</v>
      </c>
      <c r="H35" s="22">
        <v>0</v>
      </c>
      <c r="I35" s="22">
        <f>+[1]DEPURADO!M29+[1]DEPURADO!N29</f>
        <v>0</v>
      </c>
      <c r="J35" s="22">
        <f>+[1]DEPURADO!R29</f>
        <v>0</v>
      </c>
      <c r="K35" s="23">
        <f>+[1]DEPURADO!P29+[1]DEPURADO!Q29</f>
        <v>0</v>
      </c>
      <c r="L35" s="22">
        <v>0</v>
      </c>
      <c r="M35" s="22">
        <v>0</v>
      </c>
      <c r="N35" s="22">
        <f t="shared" si="1"/>
        <v>0</v>
      </c>
      <c r="O35" s="22">
        <f t="shared" si="2"/>
        <v>2589227</v>
      </c>
      <c r="P35" s="18">
        <f>IF([1]DEPURADO!H29&gt;1,0,[1]DEPURADO!B29)</f>
        <v>196386</v>
      </c>
      <c r="Q35" s="24">
        <f t="shared" si="3"/>
        <v>2589227</v>
      </c>
      <c r="R35" s="25">
        <f t="shared" si="4"/>
        <v>0</v>
      </c>
      <c r="S35" s="25">
        <f>+[1]DEPURADO!J29</f>
        <v>0</v>
      </c>
      <c r="T35" s="17" t="s">
        <v>45</v>
      </c>
      <c r="U35" s="25">
        <f>+[1]DEPURADO!I29</f>
        <v>2589227</v>
      </c>
      <c r="V35" s="24"/>
      <c r="W35" s="17" t="s">
        <v>45</v>
      </c>
      <c r="X35" s="25">
        <f>+[1]DEPURADO!K29+[1]DEPURADO!L29</f>
        <v>0</v>
      </c>
      <c r="Y35" s="17" t="s">
        <v>45</v>
      </c>
      <c r="Z35" s="25">
        <f t="shared" si="5"/>
        <v>0</v>
      </c>
      <c r="AA35" s="25"/>
      <c r="AB35" s="25">
        <v>0</v>
      </c>
      <c r="AC35" s="25">
        <v>0</v>
      </c>
      <c r="AD35" s="24"/>
      <c r="AE35" s="24">
        <f>+[1]DEPURADO!K29</f>
        <v>0</v>
      </c>
      <c r="AF35" s="24">
        <v>0</v>
      </c>
      <c r="AG35" s="24">
        <f t="shared" si="6"/>
        <v>0</v>
      </c>
      <c r="AH35" s="24">
        <v>0</v>
      </c>
      <c r="AI35" s="24" t="str">
        <f>+[1]DEPURADO!G29</f>
        <v>EN REVISION</v>
      </c>
      <c r="AJ35" s="26"/>
      <c r="AK35" s="27"/>
    </row>
    <row r="36" spans="1:37" s="28" customFormat="1">
      <c r="A36" s="17">
        <f t="shared" si="0"/>
        <v>28</v>
      </c>
      <c r="B36" s="18" t="s">
        <v>44</v>
      </c>
      <c r="C36" s="17">
        <f>+[1]DEPURADO!A30</f>
        <v>197051</v>
      </c>
      <c r="D36" s="17">
        <f>+[1]DEPURADO!B30</f>
        <v>197051</v>
      </c>
      <c r="E36" s="19">
        <f>+[1]DEPURADO!C30</f>
        <v>44987.167673611111</v>
      </c>
      <c r="F36" s="20" t="str">
        <f>+IF([1]DEPURADO!D30&gt;1,[1]DEPURADO!D30," ")</f>
        <v xml:space="preserve"> </v>
      </c>
      <c r="G36" s="21">
        <f>[1]DEPURADO!F30</f>
        <v>87700</v>
      </c>
      <c r="H36" s="22">
        <v>0</v>
      </c>
      <c r="I36" s="22">
        <f>+[1]DEPURADO!M30+[1]DEPURADO!N30</f>
        <v>0</v>
      </c>
      <c r="J36" s="22">
        <f>+[1]DEPURADO!R30</f>
        <v>0</v>
      </c>
      <c r="K36" s="23">
        <f>+[1]DEPURADO!P30+[1]DEPURADO!Q30</f>
        <v>0</v>
      </c>
      <c r="L36" s="22">
        <v>0</v>
      </c>
      <c r="M36" s="22">
        <v>0</v>
      </c>
      <c r="N36" s="22">
        <f t="shared" si="1"/>
        <v>0</v>
      </c>
      <c r="O36" s="22">
        <f t="shared" si="2"/>
        <v>87700</v>
      </c>
      <c r="P36" s="18">
        <f>IF([1]DEPURADO!H30&gt;1,0,[1]DEPURADO!B30)</f>
        <v>0</v>
      </c>
      <c r="Q36" s="24">
        <f t="shared" si="3"/>
        <v>0</v>
      </c>
      <c r="R36" s="25">
        <f t="shared" si="4"/>
        <v>87700</v>
      </c>
      <c r="S36" s="25">
        <f>+[1]DEPURADO!J30</f>
        <v>0</v>
      </c>
      <c r="T36" s="17" t="s">
        <v>45</v>
      </c>
      <c r="U36" s="25">
        <f>+[1]DEPURADO!I30</f>
        <v>0</v>
      </c>
      <c r="V36" s="24"/>
      <c r="W36" s="17" t="s">
        <v>45</v>
      </c>
      <c r="X36" s="25">
        <f>+[1]DEPURADO!K30+[1]DEPURADO!L30</f>
        <v>0</v>
      </c>
      <c r="Y36" s="17" t="s">
        <v>45</v>
      </c>
      <c r="Z36" s="25">
        <f t="shared" si="5"/>
        <v>0</v>
      </c>
      <c r="AA36" s="25"/>
      <c r="AB36" s="25">
        <v>0</v>
      </c>
      <c r="AC36" s="25">
        <v>0</v>
      </c>
      <c r="AD36" s="24"/>
      <c r="AE36" s="24">
        <f>+[1]DEPURADO!K30</f>
        <v>0</v>
      </c>
      <c r="AF36" s="24">
        <v>0</v>
      </c>
      <c r="AG36" s="24">
        <f t="shared" si="6"/>
        <v>0</v>
      </c>
      <c r="AH36" s="24">
        <v>0</v>
      </c>
      <c r="AI36" s="24" t="str">
        <f>+[1]DEPURADO!G30</f>
        <v>NO RADICADA</v>
      </c>
      <c r="AJ36" s="26"/>
      <c r="AK36" s="27"/>
    </row>
    <row r="37" spans="1:37" s="28" customFormat="1">
      <c r="A37" s="17">
        <f t="shared" si="0"/>
        <v>29</v>
      </c>
      <c r="B37" s="18" t="s">
        <v>44</v>
      </c>
      <c r="C37" s="17">
        <f>+[1]DEPURADO!A31</f>
        <v>199482</v>
      </c>
      <c r="D37" s="17">
        <f>+[1]DEPURADO!B31</f>
        <v>199482</v>
      </c>
      <c r="E37" s="19">
        <f>+[1]DEPURADO!C31</f>
        <v>44999.24322916667</v>
      </c>
      <c r="F37" s="20" t="str">
        <f>+IF([1]DEPURADO!D31&gt;1,[1]DEPURADO!D31," ")</f>
        <v xml:space="preserve"> </v>
      </c>
      <c r="G37" s="21">
        <f>[1]DEPURADO!F31</f>
        <v>719177</v>
      </c>
      <c r="H37" s="22">
        <v>0</v>
      </c>
      <c r="I37" s="22">
        <f>+[1]DEPURADO!M31+[1]DEPURADO!N31</f>
        <v>0</v>
      </c>
      <c r="J37" s="22">
        <f>+[1]DEPURADO!R31</f>
        <v>0</v>
      </c>
      <c r="K37" s="23">
        <f>+[1]DEPURADO!P31+[1]DEPURADO!Q31</f>
        <v>0</v>
      </c>
      <c r="L37" s="22">
        <v>0</v>
      </c>
      <c r="M37" s="22">
        <v>0</v>
      </c>
      <c r="N37" s="22">
        <f t="shared" si="1"/>
        <v>0</v>
      </c>
      <c r="O37" s="22">
        <f t="shared" si="2"/>
        <v>719177</v>
      </c>
      <c r="P37" s="18">
        <f>IF([1]DEPURADO!H31&gt;1,0,[1]DEPURADO!B31)</f>
        <v>0</v>
      </c>
      <c r="Q37" s="24">
        <f t="shared" si="3"/>
        <v>0</v>
      </c>
      <c r="R37" s="25">
        <f t="shared" si="4"/>
        <v>719177</v>
      </c>
      <c r="S37" s="25">
        <f>+[1]DEPURADO!J31</f>
        <v>0</v>
      </c>
      <c r="T37" s="17" t="s">
        <v>45</v>
      </c>
      <c r="U37" s="25">
        <f>+[1]DEPURADO!I31</f>
        <v>0</v>
      </c>
      <c r="V37" s="24"/>
      <c r="W37" s="17" t="s">
        <v>45</v>
      </c>
      <c r="X37" s="25">
        <f>+[1]DEPURADO!K31+[1]DEPURADO!L31</f>
        <v>0</v>
      </c>
      <c r="Y37" s="17" t="s">
        <v>45</v>
      </c>
      <c r="Z37" s="25">
        <f t="shared" si="5"/>
        <v>0</v>
      </c>
      <c r="AA37" s="25"/>
      <c r="AB37" s="25">
        <v>0</v>
      </c>
      <c r="AC37" s="25">
        <v>0</v>
      </c>
      <c r="AD37" s="24"/>
      <c r="AE37" s="24">
        <f>+[1]DEPURADO!K31</f>
        <v>0</v>
      </c>
      <c r="AF37" s="24">
        <v>0</v>
      </c>
      <c r="AG37" s="24">
        <f t="shared" si="6"/>
        <v>0</v>
      </c>
      <c r="AH37" s="24">
        <v>0</v>
      </c>
      <c r="AI37" s="24" t="str">
        <f>+[1]DEPURADO!G31</f>
        <v>NO RADICADA</v>
      </c>
      <c r="AJ37" s="26"/>
      <c r="AK37" s="27"/>
    </row>
    <row r="38" spans="1:37" s="28" customFormat="1">
      <c r="A38" s="17">
        <f t="shared" si="0"/>
        <v>30</v>
      </c>
      <c r="B38" s="18" t="s">
        <v>44</v>
      </c>
      <c r="C38" s="17">
        <f>+[1]DEPURADO!A32</f>
        <v>202343</v>
      </c>
      <c r="D38" s="17">
        <f>+[1]DEPURADO!B32</f>
        <v>202343</v>
      </c>
      <c r="E38" s="19">
        <f>+[1]DEPURADO!C32</f>
        <v>45008.165972222225</v>
      </c>
      <c r="F38" s="20" t="str">
        <f>+IF([1]DEPURADO!D32&gt;1,[1]DEPURADO!D32," ")</f>
        <v xml:space="preserve"> </v>
      </c>
      <c r="G38" s="21">
        <f>[1]DEPURADO!F32</f>
        <v>533059</v>
      </c>
      <c r="H38" s="22">
        <v>0</v>
      </c>
      <c r="I38" s="22">
        <f>+[1]DEPURADO!M32+[1]DEPURADO!N32</f>
        <v>0</v>
      </c>
      <c r="J38" s="22">
        <f>+[1]DEPURADO!R32</f>
        <v>0</v>
      </c>
      <c r="K38" s="23">
        <f>+[1]DEPURADO!P32+[1]DEPURADO!Q32</f>
        <v>0</v>
      </c>
      <c r="L38" s="22">
        <v>0</v>
      </c>
      <c r="M38" s="22">
        <v>0</v>
      </c>
      <c r="N38" s="22">
        <f t="shared" si="1"/>
        <v>0</v>
      </c>
      <c r="O38" s="22">
        <f t="shared" si="2"/>
        <v>533059</v>
      </c>
      <c r="P38" s="18">
        <f>IF([1]DEPURADO!H32&gt;1,0,[1]DEPURADO!B32)</f>
        <v>0</v>
      </c>
      <c r="Q38" s="24">
        <f t="shared" si="3"/>
        <v>0</v>
      </c>
      <c r="R38" s="25">
        <f t="shared" si="4"/>
        <v>533059</v>
      </c>
      <c r="S38" s="25">
        <f>+[1]DEPURADO!J32</f>
        <v>0</v>
      </c>
      <c r="T38" s="17" t="s">
        <v>45</v>
      </c>
      <c r="U38" s="25">
        <f>+[1]DEPURADO!I32</f>
        <v>0</v>
      </c>
      <c r="V38" s="24"/>
      <c r="W38" s="17" t="s">
        <v>45</v>
      </c>
      <c r="X38" s="25">
        <f>+[1]DEPURADO!K32+[1]DEPURADO!L32</f>
        <v>0</v>
      </c>
      <c r="Y38" s="17" t="s">
        <v>45</v>
      </c>
      <c r="Z38" s="25">
        <f t="shared" si="5"/>
        <v>0</v>
      </c>
      <c r="AA38" s="25"/>
      <c r="AB38" s="25">
        <v>0</v>
      </c>
      <c r="AC38" s="25">
        <v>0</v>
      </c>
      <c r="AD38" s="24"/>
      <c r="AE38" s="24">
        <f>+[1]DEPURADO!K32</f>
        <v>0</v>
      </c>
      <c r="AF38" s="24">
        <v>0</v>
      </c>
      <c r="AG38" s="24">
        <f t="shared" si="6"/>
        <v>0</v>
      </c>
      <c r="AH38" s="24">
        <v>0</v>
      </c>
      <c r="AI38" s="24" t="str">
        <f>+[1]DEPURADO!G32</f>
        <v>NO RADICADA</v>
      </c>
      <c r="AJ38" s="26"/>
      <c r="AK38" s="27"/>
    </row>
    <row r="39" spans="1:37" s="28" customFormat="1">
      <c r="A39" s="17">
        <f t="shared" si="0"/>
        <v>31</v>
      </c>
      <c r="B39" s="18" t="s">
        <v>44</v>
      </c>
      <c r="C39" s="17">
        <f>+[1]DEPURADO!A33</f>
        <v>202738</v>
      </c>
      <c r="D39" s="17">
        <f>+[1]DEPURADO!B33</f>
        <v>202738</v>
      </c>
      <c r="E39" s="19">
        <f>+[1]DEPURADO!C33</f>
        <v>45010.527349537035</v>
      </c>
      <c r="F39" s="20" t="str">
        <f>+IF([1]DEPURADO!D33&gt;1,[1]DEPURADO!D33," ")</f>
        <v xml:space="preserve"> </v>
      </c>
      <c r="G39" s="21">
        <f>[1]DEPURADO!F33</f>
        <v>87700</v>
      </c>
      <c r="H39" s="22">
        <v>0</v>
      </c>
      <c r="I39" s="22">
        <f>+[1]DEPURADO!M33+[1]DEPURADO!N33</f>
        <v>0</v>
      </c>
      <c r="J39" s="22">
        <f>+[1]DEPURADO!R33</f>
        <v>0</v>
      </c>
      <c r="K39" s="23">
        <f>+[1]DEPURADO!P33+[1]DEPURADO!Q33</f>
        <v>0</v>
      </c>
      <c r="L39" s="22">
        <v>0</v>
      </c>
      <c r="M39" s="22">
        <v>0</v>
      </c>
      <c r="N39" s="22">
        <f t="shared" si="1"/>
        <v>0</v>
      </c>
      <c r="O39" s="22">
        <f t="shared" si="2"/>
        <v>87700</v>
      </c>
      <c r="P39" s="18">
        <f>IF([1]DEPURADO!H33&gt;1,0,[1]DEPURADO!B33)</f>
        <v>0</v>
      </c>
      <c r="Q39" s="24">
        <f t="shared" si="3"/>
        <v>0</v>
      </c>
      <c r="R39" s="25">
        <f t="shared" si="4"/>
        <v>87700</v>
      </c>
      <c r="S39" s="25">
        <f>+[1]DEPURADO!J33</f>
        <v>0</v>
      </c>
      <c r="T39" s="17" t="s">
        <v>45</v>
      </c>
      <c r="U39" s="25">
        <f>+[1]DEPURADO!I33</f>
        <v>0</v>
      </c>
      <c r="V39" s="24"/>
      <c r="W39" s="17" t="s">
        <v>45</v>
      </c>
      <c r="X39" s="25">
        <f>+[1]DEPURADO!K33+[1]DEPURADO!L33</f>
        <v>0</v>
      </c>
      <c r="Y39" s="17" t="s">
        <v>45</v>
      </c>
      <c r="Z39" s="25">
        <f t="shared" si="5"/>
        <v>0</v>
      </c>
      <c r="AA39" s="25"/>
      <c r="AB39" s="25">
        <v>0</v>
      </c>
      <c r="AC39" s="25">
        <v>0</v>
      </c>
      <c r="AD39" s="24"/>
      <c r="AE39" s="24">
        <f>+[1]DEPURADO!K33</f>
        <v>0</v>
      </c>
      <c r="AF39" s="24">
        <v>0</v>
      </c>
      <c r="AG39" s="24">
        <f t="shared" si="6"/>
        <v>0</v>
      </c>
      <c r="AH39" s="24">
        <v>0</v>
      </c>
      <c r="AI39" s="24" t="str">
        <f>+[1]DEPURADO!G33</f>
        <v>NO RADICADA</v>
      </c>
      <c r="AJ39" s="26"/>
      <c r="AK39" s="27"/>
    </row>
    <row r="40" spans="1:37" s="28" customFormat="1">
      <c r="A40" s="17">
        <f t="shared" si="0"/>
        <v>32</v>
      </c>
      <c r="B40" s="18" t="s">
        <v>44</v>
      </c>
      <c r="C40" s="17">
        <f>+[1]DEPURADO!A34</f>
        <v>207114</v>
      </c>
      <c r="D40" s="17">
        <f>+[1]DEPURADO!B34</f>
        <v>207114</v>
      </c>
      <c r="E40" s="19">
        <f>+[1]DEPURADO!C34</f>
        <v>45028.47997685185</v>
      </c>
      <c r="F40" s="20" t="str">
        <f>+IF([1]DEPURADO!D34&gt;1,[1]DEPURADO!D34," ")</f>
        <v xml:space="preserve"> </v>
      </c>
      <c r="G40" s="21">
        <f>[1]DEPURADO!F34</f>
        <v>3144905</v>
      </c>
      <c r="H40" s="22">
        <v>0</v>
      </c>
      <c r="I40" s="22">
        <f>+[1]DEPURADO!M34+[1]DEPURADO!N34</f>
        <v>0</v>
      </c>
      <c r="J40" s="22">
        <f>+[1]DEPURADO!R34</f>
        <v>0</v>
      </c>
      <c r="K40" s="23">
        <f>+[1]DEPURADO!P34+[1]DEPURADO!Q34</f>
        <v>0</v>
      </c>
      <c r="L40" s="22">
        <v>0</v>
      </c>
      <c r="M40" s="22">
        <v>0</v>
      </c>
      <c r="N40" s="22">
        <f t="shared" si="1"/>
        <v>0</v>
      </c>
      <c r="O40" s="22">
        <f t="shared" si="2"/>
        <v>3144905</v>
      </c>
      <c r="P40" s="18">
        <f>IF([1]DEPURADO!H34&gt;1,0,[1]DEPURADO!B34)</f>
        <v>0</v>
      </c>
      <c r="Q40" s="24">
        <f t="shared" si="3"/>
        <v>0</v>
      </c>
      <c r="R40" s="25">
        <f t="shared" si="4"/>
        <v>3144905</v>
      </c>
      <c r="S40" s="25">
        <f>+[1]DEPURADO!J34</f>
        <v>0</v>
      </c>
      <c r="T40" s="17" t="s">
        <v>45</v>
      </c>
      <c r="U40" s="25">
        <f>+[1]DEPURADO!I34</f>
        <v>0</v>
      </c>
      <c r="V40" s="24"/>
      <c r="W40" s="17" t="s">
        <v>45</v>
      </c>
      <c r="X40" s="25">
        <f>+[1]DEPURADO!K34+[1]DEPURADO!L34</f>
        <v>0</v>
      </c>
      <c r="Y40" s="17" t="s">
        <v>45</v>
      </c>
      <c r="Z40" s="25">
        <f t="shared" si="5"/>
        <v>0</v>
      </c>
      <c r="AA40" s="25"/>
      <c r="AB40" s="25">
        <v>0</v>
      </c>
      <c r="AC40" s="25">
        <v>0</v>
      </c>
      <c r="AD40" s="24"/>
      <c r="AE40" s="24">
        <f>+[1]DEPURADO!K34</f>
        <v>0</v>
      </c>
      <c r="AF40" s="24">
        <v>0</v>
      </c>
      <c r="AG40" s="24">
        <f t="shared" si="6"/>
        <v>0</v>
      </c>
      <c r="AH40" s="24">
        <v>0</v>
      </c>
      <c r="AI40" s="24" t="str">
        <f>+[1]DEPURADO!G34</f>
        <v>NO RADICADA</v>
      </c>
      <c r="AJ40" s="26"/>
      <c r="AK40" s="27"/>
    </row>
    <row r="41" spans="1:37" s="28" customFormat="1">
      <c r="A41" s="17">
        <f t="shared" si="0"/>
        <v>33</v>
      </c>
      <c r="B41" s="18" t="s">
        <v>44</v>
      </c>
      <c r="C41" s="17">
        <f>+[1]DEPURADO!A35</f>
        <v>209457</v>
      </c>
      <c r="D41" s="17">
        <f>+[1]DEPURADO!B35</f>
        <v>209457</v>
      </c>
      <c r="E41" s="19">
        <f>+[1]DEPURADO!C35</f>
        <v>45035.411874999998</v>
      </c>
      <c r="F41" s="20" t="str">
        <f>+IF([1]DEPURADO!D35&gt;1,[1]DEPURADO!D35," ")</f>
        <v xml:space="preserve"> </v>
      </c>
      <c r="G41" s="21">
        <f>[1]DEPURADO!F35</f>
        <v>404727</v>
      </c>
      <c r="H41" s="22">
        <v>0</v>
      </c>
      <c r="I41" s="22">
        <f>+[1]DEPURADO!M35+[1]DEPURADO!N35</f>
        <v>0</v>
      </c>
      <c r="J41" s="22">
        <f>+[1]DEPURADO!R35</f>
        <v>0</v>
      </c>
      <c r="K41" s="23">
        <f>+[1]DEPURADO!P35+[1]DEPURADO!Q35</f>
        <v>0</v>
      </c>
      <c r="L41" s="22">
        <v>0</v>
      </c>
      <c r="M41" s="22">
        <v>0</v>
      </c>
      <c r="N41" s="22">
        <f t="shared" si="1"/>
        <v>0</v>
      </c>
      <c r="O41" s="22">
        <f t="shared" si="2"/>
        <v>404727</v>
      </c>
      <c r="P41" s="18">
        <f>IF([1]DEPURADO!H35&gt;1,0,[1]DEPURADO!B35)</f>
        <v>0</v>
      </c>
      <c r="Q41" s="24">
        <f t="shared" si="3"/>
        <v>0</v>
      </c>
      <c r="R41" s="25">
        <f t="shared" si="4"/>
        <v>404727</v>
      </c>
      <c r="S41" s="25">
        <f>+[1]DEPURADO!J35</f>
        <v>0</v>
      </c>
      <c r="T41" s="17" t="s">
        <v>45</v>
      </c>
      <c r="U41" s="25">
        <f>+[1]DEPURADO!I35</f>
        <v>0</v>
      </c>
      <c r="V41" s="24"/>
      <c r="W41" s="17" t="s">
        <v>45</v>
      </c>
      <c r="X41" s="25">
        <f>+[1]DEPURADO!K35+[1]DEPURADO!L35</f>
        <v>0</v>
      </c>
      <c r="Y41" s="17" t="s">
        <v>45</v>
      </c>
      <c r="Z41" s="25">
        <f t="shared" si="5"/>
        <v>0</v>
      </c>
      <c r="AA41" s="25"/>
      <c r="AB41" s="25">
        <v>0</v>
      </c>
      <c r="AC41" s="25">
        <v>0</v>
      </c>
      <c r="AD41" s="24"/>
      <c r="AE41" s="24">
        <f>+[1]DEPURADO!K35</f>
        <v>0</v>
      </c>
      <c r="AF41" s="24">
        <v>0</v>
      </c>
      <c r="AG41" s="24">
        <f t="shared" si="6"/>
        <v>0</v>
      </c>
      <c r="AH41" s="24">
        <v>0</v>
      </c>
      <c r="AI41" s="24" t="str">
        <f>+[1]DEPURADO!G35</f>
        <v>NO RADICADA</v>
      </c>
      <c r="AJ41" s="26"/>
      <c r="AK41" s="27"/>
    </row>
    <row r="42" spans="1:37" s="28" customFormat="1">
      <c r="A42" s="17">
        <f t="shared" si="0"/>
        <v>34</v>
      </c>
      <c r="B42" s="18" t="s">
        <v>44</v>
      </c>
      <c r="C42" s="17">
        <f>+[1]DEPURADO!A36</f>
        <v>119672</v>
      </c>
      <c r="D42" s="17">
        <f>+[1]DEPURADO!B36</f>
        <v>119672</v>
      </c>
      <c r="E42" s="19">
        <f>+[1]DEPURADO!C36</f>
        <v>44664.091238425928</v>
      </c>
      <c r="F42" s="20" t="str">
        <f>+IF([1]DEPURADO!D36&gt;1,[1]DEPURADO!D36," ")</f>
        <v xml:space="preserve"> </v>
      </c>
      <c r="G42" s="21">
        <f>[1]DEPURADO!F36</f>
        <v>144300</v>
      </c>
      <c r="H42" s="22">
        <v>0</v>
      </c>
      <c r="I42" s="22">
        <f>+[1]DEPURADO!M36+[1]DEPURADO!N36</f>
        <v>0</v>
      </c>
      <c r="J42" s="22">
        <f>+[1]DEPURADO!R36</f>
        <v>0</v>
      </c>
      <c r="K42" s="23">
        <f>+[1]DEPURADO!P36+[1]DEPURADO!Q36</f>
        <v>0</v>
      </c>
      <c r="L42" s="22">
        <v>0</v>
      </c>
      <c r="M42" s="22">
        <v>0</v>
      </c>
      <c r="N42" s="22">
        <f t="shared" si="1"/>
        <v>0</v>
      </c>
      <c r="O42" s="22">
        <f t="shared" si="2"/>
        <v>144300</v>
      </c>
      <c r="P42" s="18">
        <f>IF([1]DEPURADO!H36&gt;1,0,[1]DEPURADO!B36)</f>
        <v>0</v>
      </c>
      <c r="Q42" s="24">
        <f t="shared" si="3"/>
        <v>0</v>
      </c>
      <c r="R42" s="25">
        <f t="shared" si="4"/>
        <v>144300</v>
      </c>
      <c r="S42" s="25">
        <f>+[1]DEPURADO!J36</f>
        <v>0</v>
      </c>
      <c r="T42" s="17" t="s">
        <v>45</v>
      </c>
      <c r="U42" s="25">
        <f>+[1]DEPURADO!I36</f>
        <v>0</v>
      </c>
      <c r="V42" s="24"/>
      <c r="W42" s="17" t="s">
        <v>45</v>
      </c>
      <c r="X42" s="25">
        <f>+[1]DEPURADO!K36+[1]DEPURADO!L36</f>
        <v>0</v>
      </c>
      <c r="Y42" s="17" t="s">
        <v>45</v>
      </c>
      <c r="Z42" s="25">
        <f t="shared" si="5"/>
        <v>0</v>
      </c>
      <c r="AA42" s="25"/>
      <c r="AB42" s="25">
        <v>0</v>
      </c>
      <c r="AC42" s="25">
        <v>0</v>
      </c>
      <c r="AD42" s="24"/>
      <c r="AE42" s="24">
        <f>+[1]DEPURADO!K36</f>
        <v>0</v>
      </c>
      <c r="AF42" s="24">
        <v>0</v>
      </c>
      <c r="AG42" s="24">
        <f t="shared" si="6"/>
        <v>0</v>
      </c>
      <c r="AH42" s="24">
        <v>0</v>
      </c>
      <c r="AI42" s="24" t="str">
        <f>+[1]DEPURADO!G36</f>
        <v>NO RADICADA</v>
      </c>
      <c r="AJ42" s="26"/>
      <c r="AK42" s="27"/>
    </row>
    <row r="43" spans="1:37">
      <c r="A43" s="74" t="s">
        <v>46</v>
      </c>
      <c r="B43" s="74"/>
      <c r="C43" s="74"/>
      <c r="D43" s="74"/>
      <c r="E43" s="74"/>
      <c r="F43" s="74"/>
      <c r="G43" s="29">
        <f t="shared" ref="G43:O43" si="7">SUM(G9:G42)</f>
        <v>89703524</v>
      </c>
      <c r="H43" s="29">
        <f t="shared" si="7"/>
        <v>0</v>
      </c>
      <c r="I43" s="29">
        <f t="shared" si="7"/>
        <v>0</v>
      </c>
      <c r="J43" s="29">
        <f t="shared" si="7"/>
        <v>558267</v>
      </c>
      <c r="K43" s="29">
        <f t="shared" si="7"/>
        <v>0</v>
      </c>
      <c r="L43" s="29">
        <f t="shared" si="7"/>
        <v>0</v>
      </c>
      <c r="M43" s="29">
        <f t="shared" si="7"/>
        <v>0</v>
      </c>
      <c r="N43" s="29">
        <f t="shared" si="7"/>
        <v>558267</v>
      </c>
      <c r="O43" s="29">
        <f t="shared" si="7"/>
        <v>89145257</v>
      </c>
      <c r="P43" s="29"/>
      <c r="Q43" s="29">
        <f>SUM(Q9:Q42)</f>
        <v>64069111</v>
      </c>
      <c r="R43" s="29">
        <f>SUM(R9:R42)</f>
        <v>25634413</v>
      </c>
      <c r="S43" s="29">
        <f>SUM(S9:S42)</f>
        <v>0</v>
      </c>
      <c r="T43" s="30"/>
      <c r="U43" s="29">
        <f>SUM(U9:U42)</f>
        <v>62892284</v>
      </c>
      <c r="V43" s="30"/>
      <c r="W43" s="30"/>
      <c r="X43" s="29">
        <f>SUM(X9:X42)</f>
        <v>0</v>
      </c>
      <c r="Y43" s="30"/>
      <c r="Z43" s="29">
        <f t="shared" ref="Z43:AG43" si="8">SUM(Z9:Z42)</f>
        <v>0</v>
      </c>
      <c r="AA43" s="29">
        <f t="shared" si="8"/>
        <v>0</v>
      </c>
      <c r="AB43" s="29">
        <f t="shared" si="8"/>
        <v>0</v>
      </c>
      <c r="AC43" s="29">
        <f t="shared" si="8"/>
        <v>0</v>
      </c>
      <c r="AD43" s="29">
        <f t="shared" si="8"/>
        <v>0</v>
      </c>
      <c r="AE43" s="29">
        <f t="shared" si="8"/>
        <v>0</v>
      </c>
      <c r="AF43" s="29">
        <f t="shared" si="8"/>
        <v>0</v>
      </c>
      <c r="AG43" s="29">
        <f t="shared" si="8"/>
        <v>618560</v>
      </c>
      <c r="AH43" s="31"/>
    </row>
    <row r="46" spans="1:37">
      <c r="B46" s="32" t="s">
        <v>47</v>
      </c>
      <c r="C46" s="33"/>
      <c r="D46" s="34"/>
      <c r="E46" s="33"/>
    </row>
    <row r="47" spans="1:37">
      <c r="B47" s="33"/>
      <c r="C47" s="34"/>
      <c r="D47" s="33"/>
      <c r="E47" s="33"/>
    </row>
    <row r="48" spans="1:37">
      <c r="B48" s="32" t="s">
        <v>48</v>
      </c>
      <c r="C48" s="33"/>
      <c r="D48" s="35" t="str">
        <f>+'[1]ACTA ANA'!C9</f>
        <v>LUISA MATUTE ROMERO</v>
      </c>
      <c r="E48" s="33"/>
    </row>
    <row r="49" spans="2:5">
      <c r="B49" s="32" t="s">
        <v>49</v>
      </c>
      <c r="C49" s="33"/>
      <c r="D49" s="36">
        <f>+E5</f>
        <v>45050</v>
      </c>
      <c r="E49" s="33"/>
    </row>
    <row r="51" spans="2:5">
      <c r="B51" s="32" t="s">
        <v>50</v>
      </c>
      <c r="D51" t="str">
        <f>+'[1]ACTA ANA'!H9</f>
        <v>JEFERSON BERMUDEZ GONZALEZ</v>
      </c>
    </row>
  </sheetData>
  <autoFilter ref="A8:AK42" xr:uid="{F00F8345-CECE-4655-A167-C5B8BC796591}"/>
  <mergeCells count="3">
    <mergeCell ref="A7:O7"/>
    <mergeCell ref="P7:AG7"/>
    <mergeCell ref="A43:F43"/>
  </mergeCells>
  <dataValidations count="2">
    <dataValidation type="custom" allowBlank="1" showInputMessage="1" showErrorMessage="1" sqref="AG9:AG42 F9:F42 L9:O42 X9:X42 AE9:AE42 AI9:AI42 Z9:Z42 Q9:Q42" xr:uid="{87A1D0AC-9A39-4FC1-AA63-032AA046360B}">
      <formula1>0</formula1>
    </dataValidation>
    <dataValidation type="custom" allowBlank="1" showInputMessage="1" showErrorMessage="1" sqref="M6" xr:uid="{82AB9F7B-CF55-4AFA-ACC3-BDD3FBE48226}">
      <formula1>L8</formula1>
    </dataValidation>
  </dataValidations>
  <printOptions horizontalCentered="1" verticalCentered="1"/>
  <pageMargins left="0.70866141732283472" right="0.70866141732283472" top="1.5748031496062993" bottom="1.5748031496062993" header="0" footer="0.11811023622047245"/>
  <pageSetup paperSize="5" scale="30" orientation="landscape" r:id="rId1"/>
  <headerFooter>
    <oddHeader>&amp;L&amp;G&amp;C
&amp;G</oddHeader>
    <oddFooter>&amp;L&amp;G&amp;R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723D1-7A10-4889-B3FF-59D69ABE9196}">
  <sheetPr filterMode="1"/>
  <dimension ref="A1:W53"/>
  <sheetViews>
    <sheetView tabSelected="1" zoomScale="115" zoomScaleNormal="115" workbookViewId="0">
      <pane ySplit="1" topLeftCell="A2" activePane="bottomLeft" state="frozen"/>
      <selection pane="bottomLeft" activeCell="G2" sqref="G2"/>
      <selection activeCell="D11" sqref="D11"/>
    </sheetView>
  </sheetViews>
  <sheetFormatPr defaultColWidth="11.42578125" defaultRowHeight="15"/>
  <cols>
    <col min="1" max="1" width="10.5703125" customWidth="1"/>
    <col min="2" max="2" width="11.85546875" style="4" bestFit="1" customWidth="1"/>
    <col min="3" max="3" width="11.42578125" style="4"/>
    <col min="4" max="6" width="15.28515625" style="60" customWidth="1"/>
    <col min="7" max="7" width="14.5703125" customWidth="1"/>
    <col min="8" max="8" width="21.5703125" style="4" customWidth="1"/>
    <col min="9" max="9" width="12" style="4" customWidth="1"/>
    <col min="10" max="10" width="11.5703125" customWidth="1"/>
    <col min="11" max="11" width="10.5703125" customWidth="1"/>
    <col min="12" max="12" width="19.140625" customWidth="1"/>
    <col min="13" max="13" width="14.5703125" customWidth="1"/>
    <col min="14" max="14" width="17.28515625" style="60" customWidth="1"/>
    <col min="15" max="15" width="15.140625" style="60" customWidth="1"/>
    <col min="16" max="17" width="14.140625" style="60" bestFit="1" customWidth="1"/>
    <col min="18" max="22" width="11.5703125" bestFit="1" customWidth="1"/>
  </cols>
  <sheetData>
    <row r="1" spans="1:23" s="45" customFormat="1" ht="32.25">
      <c r="A1" s="37" t="s">
        <v>51</v>
      </c>
      <c r="B1" s="38" t="s">
        <v>52</v>
      </c>
      <c r="C1" s="38" t="s">
        <v>53</v>
      </c>
      <c r="D1" s="39" t="s">
        <v>54</v>
      </c>
      <c r="E1" s="39" t="s">
        <v>55</v>
      </c>
      <c r="F1" s="39" t="s">
        <v>56</v>
      </c>
      <c r="G1" s="40" t="s">
        <v>57</v>
      </c>
      <c r="H1" s="41" t="s">
        <v>58</v>
      </c>
      <c r="I1" s="41" t="s">
        <v>59</v>
      </c>
      <c r="J1" s="40" t="s">
        <v>60</v>
      </c>
      <c r="K1" s="40" t="s">
        <v>61</v>
      </c>
      <c r="L1" s="40" t="s">
        <v>62</v>
      </c>
      <c r="M1" s="40" t="s">
        <v>63</v>
      </c>
      <c r="N1" s="42" t="s">
        <v>64</v>
      </c>
      <c r="O1" s="42" t="s">
        <v>65</v>
      </c>
      <c r="P1" s="42" t="s">
        <v>66</v>
      </c>
      <c r="Q1" s="43" t="s">
        <v>67</v>
      </c>
      <c r="R1" s="40" t="s">
        <v>68</v>
      </c>
      <c r="S1" s="40" t="s">
        <v>69</v>
      </c>
      <c r="T1" s="44" t="s">
        <v>70</v>
      </c>
      <c r="U1" s="40" t="s">
        <v>71</v>
      </c>
      <c r="V1" s="40" t="s">
        <v>72</v>
      </c>
      <c r="W1" s="40" t="s">
        <v>73</v>
      </c>
    </row>
    <row r="2" spans="1:23">
      <c r="A2" s="46">
        <v>194538</v>
      </c>
      <c r="B2" s="47">
        <v>43874</v>
      </c>
      <c r="C2" s="47">
        <v>44075</v>
      </c>
      <c r="D2" s="48">
        <v>3225315</v>
      </c>
      <c r="E2" s="48">
        <v>0</v>
      </c>
      <c r="F2" s="48">
        <v>3225315</v>
      </c>
      <c r="G2" s="49" t="s">
        <v>74</v>
      </c>
      <c r="H2" s="50">
        <v>0</v>
      </c>
      <c r="I2" s="50">
        <v>0</v>
      </c>
      <c r="J2" s="50">
        <v>0</v>
      </c>
      <c r="K2" s="50" t="s">
        <v>75</v>
      </c>
      <c r="L2" s="50">
        <v>0</v>
      </c>
      <c r="M2" s="50">
        <v>0</v>
      </c>
      <c r="N2" s="49">
        <f>+F2</f>
        <v>3225315</v>
      </c>
      <c r="O2" s="50">
        <v>0</v>
      </c>
      <c r="P2" s="50">
        <v>0</v>
      </c>
      <c r="Q2" s="50">
        <v>0</v>
      </c>
      <c r="R2" s="50">
        <v>0</v>
      </c>
      <c r="S2" s="50">
        <v>0</v>
      </c>
      <c r="T2" s="50">
        <v>0</v>
      </c>
      <c r="U2" s="50">
        <v>0</v>
      </c>
      <c r="V2" s="50">
        <v>0</v>
      </c>
      <c r="W2" s="50">
        <v>0</v>
      </c>
    </row>
    <row r="3" spans="1:23">
      <c r="A3" s="46">
        <v>2202996</v>
      </c>
      <c r="B3" s="47">
        <v>43875</v>
      </c>
      <c r="C3" s="47">
        <v>44075</v>
      </c>
      <c r="D3" s="48">
        <v>149845</v>
      </c>
      <c r="E3" s="48">
        <v>0</v>
      </c>
      <c r="F3" s="48">
        <v>149845</v>
      </c>
      <c r="G3" s="49" t="s">
        <v>74</v>
      </c>
      <c r="H3" s="50">
        <v>0</v>
      </c>
      <c r="I3" s="50">
        <v>0</v>
      </c>
      <c r="J3" s="50">
        <v>0</v>
      </c>
      <c r="K3" s="50" t="s">
        <v>75</v>
      </c>
      <c r="L3" s="50">
        <v>0</v>
      </c>
      <c r="M3" s="50">
        <v>0</v>
      </c>
      <c r="N3" s="49">
        <f t="shared" ref="N3:N8" si="0">+F3</f>
        <v>149845</v>
      </c>
      <c r="O3" s="50">
        <v>0</v>
      </c>
      <c r="P3" s="50">
        <v>0</v>
      </c>
      <c r="Q3" s="50">
        <v>0</v>
      </c>
      <c r="R3" s="50">
        <v>0</v>
      </c>
      <c r="S3" s="50">
        <v>0</v>
      </c>
      <c r="T3" s="50">
        <v>0</v>
      </c>
      <c r="U3" s="50">
        <v>0</v>
      </c>
      <c r="V3" s="50">
        <v>0</v>
      </c>
      <c r="W3" s="50">
        <v>0</v>
      </c>
    </row>
    <row r="4" spans="1:23">
      <c r="A4" s="46">
        <v>2204847</v>
      </c>
      <c r="B4" s="47">
        <v>43882</v>
      </c>
      <c r="C4" s="47">
        <v>44075</v>
      </c>
      <c r="D4" s="48">
        <v>4624716</v>
      </c>
      <c r="E4" s="48">
        <v>0</v>
      </c>
      <c r="F4" s="48">
        <v>4624716</v>
      </c>
      <c r="G4" s="49" t="s">
        <v>74</v>
      </c>
      <c r="H4" s="50">
        <v>0</v>
      </c>
      <c r="I4" s="50">
        <v>0</v>
      </c>
      <c r="J4" s="50">
        <v>0</v>
      </c>
      <c r="K4" s="50">
        <v>0</v>
      </c>
      <c r="L4" s="50">
        <v>0</v>
      </c>
      <c r="M4" s="50">
        <v>0</v>
      </c>
      <c r="N4" s="49">
        <f t="shared" si="0"/>
        <v>4624716</v>
      </c>
      <c r="O4" s="50">
        <v>0</v>
      </c>
      <c r="P4" s="50">
        <v>0</v>
      </c>
      <c r="Q4" s="50">
        <v>0</v>
      </c>
      <c r="R4" s="50">
        <v>0</v>
      </c>
      <c r="S4" s="50">
        <v>0</v>
      </c>
      <c r="T4" s="50">
        <v>0</v>
      </c>
      <c r="U4" s="50">
        <v>0</v>
      </c>
      <c r="V4" s="50">
        <v>0</v>
      </c>
      <c r="W4" s="50">
        <v>0</v>
      </c>
    </row>
    <row r="5" spans="1:23">
      <c r="A5" s="46">
        <v>2206647</v>
      </c>
      <c r="B5" s="47">
        <v>43889</v>
      </c>
      <c r="C5" s="47">
        <v>44075</v>
      </c>
      <c r="D5" s="48">
        <v>2151815</v>
      </c>
      <c r="E5" s="48">
        <v>0</v>
      </c>
      <c r="F5" s="48">
        <v>2151815</v>
      </c>
      <c r="G5" s="49" t="s">
        <v>74</v>
      </c>
      <c r="H5" s="50">
        <v>0</v>
      </c>
      <c r="I5" s="50">
        <v>0</v>
      </c>
      <c r="J5" s="50">
        <v>0</v>
      </c>
      <c r="K5" s="50" t="s">
        <v>75</v>
      </c>
      <c r="L5" s="50">
        <v>0</v>
      </c>
      <c r="M5" s="50">
        <v>0</v>
      </c>
      <c r="N5" s="49">
        <f t="shared" si="0"/>
        <v>2151815</v>
      </c>
      <c r="O5" s="50">
        <v>0</v>
      </c>
      <c r="P5" s="50">
        <v>0</v>
      </c>
      <c r="Q5" s="50">
        <v>0</v>
      </c>
      <c r="R5" s="50">
        <v>0</v>
      </c>
      <c r="S5" s="50">
        <v>0</v>
      </c>
      <c r="T5" s="50">
        <v>0</v>
      </c>
      <c r="U5" s="50">
        <v>0</v>
      </c>
      <c r="V5" s="50">
        <v>0</v>
      </c>
      <c r="W5" s="50">
        <v>0</v>
      </c>
    </row>
    <row r="6" spans="1:23">
      <c r="A6" s="51">
        <v>5240</v>
      </c>
      <c r="B6" s="47">
        <v>44118</v>
      </c>
      <c r="C6" s="47">
        <v>44147</v>
      </c>
      <c r="D6" s="48">
        <v>80832</v>
      </c>
      <c r="E6" s="48">
        <v>0</v>
      </c>
      <c r="F6" s="48">
        <v>80832</v>
      </c>
      <c r="G6" s="49" t="s">
        <v>74</v>
      </c>
      <c r="H6" s="50">
        <v>0</v>
      </c>
      <c r="I6" s="50">
        <v>0</v>
      </c>
      <c r="J6" s="50">
        <v>0</v>
      </c>
      <c r="K6" s="50">
        <v>0</v>
      </c>
      <c r="L6" s="50">
        <v>0</v>
      </c>
      <c r="M6" s="50">
        <v>0</v>
      </c>
      <c r="N6" s="49">
        <f t="shared" si="0"/>
        <v>80832</v>
      </c>
      <c r="O6" s="50">
        <v>0</v>
      </c>
      <c r="P6" s="50">
        <v>0</v>
      </c>
      <c r="Q6" s="50">
        <v>0</v>
      </c>
      <c r="R6" s="50">
        <v>0</v>
      </c>
      <c r="S6" s="50">
        <v>0</v>
      </c>
      <c r="T6" s="50">
        <v>0</v>
      </c>
      <c r="U6" s="50">
        <v>0</v>
      </c>
      <c r="V6" s="50">
        <v>0</v>
      </c>
      <c r="W6" s="50">
        <v>0</v>
      </c>
    </row>
    <row r="7" spans="1:23">
      <c r="A7" s="51">
        <v>41917</v>
      </c>
      <c r="B7" s="47">
        <v>44294</v>
      </c>
      <c r="C7" s="47">
        <v>44341</v>
      </c>
      <c r="D7" s="48">
        <v>2603500</v>
      </c>
      <c r="E7" s="48">
        <v>0</v>
      </c>
      <c r="F7" s="48">
        <v>2603500</v>
      </c>
      <c r="G7" s="49" t="s">
        <v>74</v>
      </c>
      <c r="H7" s="50">
        <v>0</v>
      </c>
      <c r="I7" s="50">
        <v>0</v>
      </c>
      <c r="J7" s="50">
        <v>0</v>
      </c>
      <c r="K7" s="50" t="s">
        <v>75</v>
      </c>
      <c r="L7" s="50">
        <v>0</v>
      </c>
      <c r="M7" s="50">
        <v>0</v>
      </c>
      <c r="N7" s="49">
        <f t="shared" si="0"/>
        <v>2603500</v>
      </c>
      <c r="O7" s="50">
        <v>0</v>
      </c>
      <c r="P7" s="50">
        <v>0</v>
      </c>
      <c r="Q7" s="50">
        <v>0</v>
      </c>
      <c r="R7" s="50">
        <v>0</v>
      </c>
      <c r="S7" s="50">
        <v>0</v>
      </c>
      <c r="T7" s="50">
        <v>0</v>
      </c>
      <c r="U7" s="50">
        <v>0</v>
      </c>
      <c r="V7" s="50">
        <v>0</v>
      </c>
      <c r="W7" s="50">
        <v>0</v>
      </c>
    </row>
    <row r="8" spans="1:23">
      <c r="A8" s="51">
        <v>45146</v>
      </c>
      <c r="B8" s="47">
        <v>44308</v>
      </c>
      <c r="C8" s="47">
        <v>44341</v>
      </c>
      <c r="D8" s="48">
        <v>6842</v>
      </c>
      <c r="E8" s="48">
        <v>0</v>
      </c>
      <c r="F8" s="48">
        <v>6842</v>
      </c>
      <c r="G8" s="49" t="s">
        <v>74</v>
      </c>
      <c r="H8" s="50">
        <v>0</v>
      </c>
      <c r="I8" s="50">
        <v>0</v>
      </c>
      <c r="J8" s="50">
        <v>0</v>
      </c>
      <c r="K8" s="50">
        <v>0</v>
      </c>
      <c r="L8" s="50">
        <v>0</v>
      </c>
      <c r="M8" s="50">
        <v>0</v>
      </c>
      <c r="N8" s="49">
        <f t="shared" si="0"/>
        <v>6842</v>
      </c>
      <c r="O8" s="50">
        <v>0</v>
      </c>
      <c r="P8" s="50">
        <v>0</v>
      </c>
      <c r="Q8" s="50">
        <v>0</v>
      </c>
      <c r="R8" s="50">
        <v>0</v>
      </c>
      <c r="S8" s="50">
        <v>0</v>
      </c>
      <c r="T8" s="50">
        <v>0</v>
      </c>
      <c r="U8" s="50">
        <v>0</v>
      </c>
      <c r="V8" s="50">
        <v>0</v>
      </c>
      <c r="W8" s="50">
        <v>0</v>
      </c>
    </row>
    <row r="9" spans="1:23">
      <c r="A9" s="51">
        <v>47057</v>
      </c>
      <c r="B9" s="47">
        <v>44316</v>
      </c>
      <c r="C9" s="47">
        <v>44341</v>
      </c>
      <c r="D9" s="48">
        <v>8954803</v>
      </c>
      <c r="E9" s="48">
        <v>236000</v>
      </c>
      <c r="F9" s="48">
        <v>123498</v>
      </c>
      <c r="G9" s="49" t="s">
        <v>76</v>
      </c>
      <c r="H9" s="52">
        <f>+VLOOKUP(A9,[2]ERRF!G:AZ,12,0)</f>
        <v>44384</v>
      </c>
      <c r="I9" s="52" t="str">
        <f>+VLOOKUP(A9,[2]ERRF!G:AZ,5,0)</f>
        <v>CC-1104432298</v>
      </c>
      <c r="J9" s="50" t="str">
        <f>+VLOOKUP(A9,[2]ERRF!G:AZ,4,0)</f>
        <v>SUBSIDIADO PLENO</v>
      </c>
      <c r="K9" s="50" t="s">
        <v>75</v>
      </c>
      <c r="L9" s="53">
        <f>+VLOOKUP(A9,[2]ERRF!G:AZ,17,0)</f>
        <v>8954803</v>
      </c>
      <c r="M9" s="53"/>
      <c r="N9" s="54">
        <v>0</v>
      </c>
      <c r="O9" s="54">
        <v>0</v>
      </c>
      <c r="P9" s="54">
        <v>123498</v>
      </c>
      <c r="Q9" s="54">
        <f>+VLOOKUP(A9,[2]ERRF!G:AZ,37,0)</f>
        <v>0</v>
      </c>
      <c r="R9" s="50" t="str">
        <f>+VLOOKUP(A9,[2]ERRF!G:AZ,7,0)</f>
        <v>NINGUNO</v>
      </c>
      <c r="S9" s="50" t="str">
        <f>+VLOOKUP(A9,[2]ERRF!G:AZ,21,0)</f>
        <v>NA</v>
      </c>
      <c r="T9" s="50"/>
      <c r="U9" s="50" t="s">
        <v>77</v>
      </c>
      <c r="V9" s="50"/>
      <c r="W9" s="55"/>
    </row>
    <row r="10" spans="1:23">
      <c r="A10" s="51">
        <v>52060</v>
      </c>
      <c r="B10" s="47">
        <v>44344</v>
      </c>
      <c r="C10" s="47">
        <v>44367</v>
      </c>
      <c r="D10" s="48">
        <v>551296</v>
      </c>
      <c r="E10" s="48">
        <v>0</v>
      </c>
      <c r="F10" s="48">
        <v>551296</v>
      </c>
      <c r="G10" s="49" t="s">
        <v>74</v>
      </c>
      <c r="H10" s="50">
        <v>0</v>
      </c>
      <c r="I10" s="50">
        <v>0</v>
      </c>
      <c r="J10" s="50">
        <v>0</v>
      </c>
      <c r="K10" s="50">
        <v>0</v>
      </c>
      <c r="L10" s="50">
        <v>0</v>
      </c>
      <c r="M10" s="50">
        <v>0</v>
      </c>
      <c r="N10" s="49">
        <f t="shared" ref="N10:N11" si="1">+F10</f>
        <v>551296</v>
      </c>
      <c r="O10" s="50">
        <v>0</v>
      </c>
      <c r="P10" s="50">
        <v>0</v>
      </c>
      <c r="Q10" s="50">
        <v>0</v>
      </c>
      <c r="R10" s="50">
        <v>0</v>
      </c>
      <c r="S10" s="50">
        <v>0</v>
      </c>
      <c r="T10" s="50">
        <v>0</v>
      </c>
      <c r="U10" s="50">
        <v>0</v>
      </c>
      <c r="V10" s="50">
        <v>0</v>
      </c>
      <c r="W10" s="50">
        <v>0</v>
      </c>
    </row>
    <row r="11" spans="1:23">
      <c r="A11" s="51">
        <v>57347</v>
      </c>
      <c r="B11" s="47">
        <v>44372</v>
      </c>
      <c r="C11" s="47">
        <v>44390</v>
      </c>
      <c r="D11" s="48">
        <v>300495</v>
      </c>
      <c r="E11" s="48">
        <v>0</v>
      </c>
      <c r="F11" s="48">
        <v>300495</v>
      </c>
      <c r="G11" s="49" t="s">
        <v>74</v>
      </c>
      <c r="H11" s="50">
        <v>0</v>
      </c>
      <c r="I11" s="50">
        <v>0</v>
      </c>
      <c r="J11" s="50">
        <v>0</v>
      </c>
      <c r="K11" s="50" t="s">
        <v>75</v>
      </c>
      <c r="L11" s="50">
        <v>0</v>
      </c>
      <c r="M11" s="50">
        <v>0</v>
      </c>
      <c r="N11" s="49">
        <f t="shared" si="1"/>
        <v>300495</v>
      </c>
      <c r="O11" s="50">
        <v>0</v>
      </c>
      <c r="P11" s="50">
        <v>0</v>
      </c>
      <c r="Q11" s="50">
        <v>0</v>
      </c>
      <c r="R11" s="50">
        <v>0</v>
      </c>
      <c r="S11" s="50">
        <v>0</v>
      </c>
      <c r="T11" s="50">
        <v>0</v>
      </c>
      <c r="U11" s="50">
        <v>0</v>
      </c>
      <c r="V11" s="50">
        <v>0</v>
      </c>
      <c r="W11" s="50">
        <v>0</v>
      </c>
    </row>
    <row r="12" spans="1:23" hidden="1">
      <c r="A12" s="51">
        <v>63458</v>
      </c>
      <c r="B12" s="47">
        <v>44404</v>
      </c>
      <c r="C12" s="47">
        <v>44484</v>
      </c>
      <c r="D12" s="48">
        <v>80800</v>
      </c>
      <c r="E12" s="48">
        <v>0</v>
      </c>
      <c r="F12" s="48">
        <v>80800</v>
      </c>
      <c r="G12" s="49" t="s">
        <v>63</v>
      </c>
      <c r="H12" s="52">
        <f>+VLOOKUP(A12,[2]ERRF!G:AZ,12,0)</f>
        <v>44622</v>
      </c>
      <c r="I12" s="52" t="str">
        <f>+VLOOKUP(A12,[2]ERRF!G:AZ,5,0)</f>
        <v>RC-1029607123</v>
      </c>
      <c r="J12" s="50" t="str">
        <f>+VLOOKUP(A12,[2]ERRF!G:AZ,4,0)</f>
        <v>SUBSIDIADO PLENO</v>
      </c>
      <c r="K12" s="50" t="str">
        <f>+VLOOKUP(A12,[2]ERRF!G:AZ,6,0)</f>
        <v>A</v>
      </c>
      <c r="L12" s="53">
        <f>+VLOOKUP(A12,[2]ERRF!G:AZ,17,0)</f>
        <v>80800</v>
      </c>
      <c r="M12" s="53">
        <f>+F12</f>
        <v>80800</v>
      </c>
      <c r="N12" s="54">
        <v>0</v>
      </c>
      <c r="O12" s="54">
        <v>0</v>
      </c>
      <c r="P12" s="54">
        <f>+VLOOKUP(A12,[2]ERRF!G:AZ,39,0)</f>
        <v>0</v>
      </c>
      <c r="Q12" s="54">
        <f>+VLOOKUP(A12,[2]ERRF!G:AZ,37,0)</f>
        <v>0</v>
      </c>
      <c r="R12" s="50" t="str">
        <f>+VLOOKUP(A12,[2]ERRF!G:AZ,7,0)</f>
        <v>FACTURA PENDIENTE POR AUDITORIA</v>
      </c>
      <c r="S12" s="50" t="str">
        <f>+VLOOKUP(A12,[2]ERRF!G:AZ,21,0)</f>
        <v>NA</v>
      </c>
      <c r="T12" s="50" t="str">
        <f>+VLOOKUP(A12,[2]ERRF!G:AZ,20,0)</f>
        <v>NA</v>
      </c>
      <c r="U12" s="50" t="str">
        <f>+VLOOKUP(A12,[2]ERRF!G:AZ,44,0)</f>
        <v>0</v>
      </c>
      <c r="V12" s="50" t="str">
        <f>+VLOOKUP(A12,[2]ERRF!G:AZ,46,0)</f>
        <v>0</v>
      </c>
      <c r="W12" s="55" t="str">
        <f>+VLOOKUP(A12,[2]ERRF!G:AZ,45,0)</f>
        <v>0</v>
      </c>
    </row>
    <row r="13" spans="1:23" hidden="1">
      <c r="A13" s="51">
        <v>66324</v>
      </c>
      <c r="B13" s="47">
        <v>44419</v>
      </c>
      <c r="C13" s="47">
        <v>44630</v>
      </c>
      <c r="D13" s="48">
        <v>80800</v>
      </c>
      <c r="E13" s="48">
        <v>0</v>
      </c>
      <c r="F13" s="48">
        <v>80800</v>
      </c>
      <c r="G13" s="49" t="s">
        <v>63</v>
      </c>
      <c r="H13" s="52">
        <f>+VLOOKUP(A13,[2]ERRF!G:AZ,12,0)</f>
        <v>44622</v>
      </c>
      <c r="I13" s="52" t="str">
        <f>+VLOOKUP(A13,[2]ERRF!G:AZ,5,0)</f>
        <v>RC-1029607123</v>
      </c>
      <c r="J13" s="50" t="str">
        <f>+VLOOKUP(A13,[2]ERRF!G:AZ,4,0)</f>
        <v>SUBSIDIADO PLENO</v>
      </c>
      <c r="K13" s="50" t="str">
        <f>+VLOOKUP(A13,[2]ERRF!G:AZ,6,0)</f>
        <v>A</v>
      </c>
      <c r="L13" s="53">
        <f>+VLOOKUP(A13,[2]ERRF!G:AZ,17,0)</f>
        <v>80800</v>
      </c>
      <c r="M13" s="53">
        <f t="shared" ref="M13:M14" si="2">+F13</f>
        <v>80800</v>
      </c>
      <c r="N13" s="54">
        <v>0</v>
      </c>
      <c r="O13" s="54">
        <v>0</v>
      </c>
      <c r="P13" s="54">
        <f>+VLOOKUP(A13,[2]ERRF!G:AZ,39,0)</f>
        <v>0</v>
      </c>
      <c r="Q13" s="54">
        <f>+VLOOKUP(A13,[2]ERRF!G:AZ,37,0)</f>
        <v>0</v>
      </c>
      <c r="R13" s="50" t="str">
        <f>+VLOOKUP(A13,[2]ERRF!G:AZ,7,0)</f>
        <v>NINGUNO</v>
      </c>
      <c r="S13" s="50" t="str">
        <f>+VLOOKUP(A13,[2]ERRF!G:AZ,21,0)</f>
        <v>IPS no presenta soportes de laboratorio</v>
      </c>
      <c r="T13" s="50" t="str">
        <f>+VLOOKUP(A13,[2]ERRF!G:AZ,20,0)</f>
        <v>NA</v>
      </c>
      <c r="U13" s="50" t="str">
        <f>+VLOOKUP(A13,[2]ERRF!G:AZ,44,0)</f>
        <v>0</v>
      </c>
      <c r="V13" s="50" t="str">
        <f>+VLOOKUP(A13,[2]ERRF!G:AZ,46,0)</f>
        <v>0</v>
      </c>
      <c r="W13" s="55" t="str">
        <f>+VLOOKUP(A13,[2]ERRF!G:AZ,45,0)</f>
        <v>0</v>
      </c>
    </row>
    <row r="14" spans="1:23" hidden="1">
      <c r="A14" s="51">
        <v>66329</v>
      </c>
      <c r="B14" s="47">
        <v>44419</v>
      </c>
      <c r="C14" s="47">
        <v>44630</v>
      </c>
      <c r="D14" s="48">
        <v>58000</v>
      </c>
      <c r="E14" s="48">
        <v>0</v>
      </c>
      <c r="F14" s="48">
        <v>58000</v>
      </c>
      <c r="G14" s="49" t="s">
        <v>63</v>
      </c>
      <c r="H14" s="52">
        <f>+VLOOKUP(A14,[2]ERRF!G:AZ,12,0)</f>
        <v>44622</v>
      </c>
      <c r="I14" s="52" t="str">
        <f>+VLOOKUP(A14,[2]ERRF!G:AZ,5,0)</f>
        <v>RC-1029607123</v>
      </c>
      <c r="J14" s="50" t="str">
        <f>+VLOOKUP(A14,[2]ERRF!G:AZ,4,0)</f>
        <v>SUBSIDIADO PLENO</v>
      </c>
      <c r="K14" s="50" t="str">
        <f>+VLOOKUP(A14,[2]ERRF!G:AZ,6,0)</f>
        <v>A</v>
      </c>
      <c r="L14" s="53">
        <f>+VLOOKUP(A14,[2]ERRF!G:AZ,17,0)</f>
        <v>58000</v>
      </c>
      <c r="M14" s="53">
        <f t="shared" si="2"/>
        <v>58000</v>
      </c>
      <c r="N14" s="54">
        <v>0</v>
      </c>
      <c r="O14" s="54">
        <v>0</v>
      </c>
      <c r="P14" s="54">
        <f>+VLOOKUP(A14,[2]ERRF!G:AZ,39,0)</f>
        <v>0</v>
      </c>
      <c r="Q14" s="54">
        <f>+VLOOKUP(A14,[2]ERRF!G:AZ,37,0)</f>
        <v>0</v>
      </c>
      <c r="R14" s="50" t="str">
        <f>+VLOOKUP(A14,[2]ERRF!G:AZ,7,0)</f>
        <v>FACTURA PENDIENTE POR AUDITORIA</v>
      </c>
      <c r="S14" s="50" t="str">
        <f>+VLOOKUP(A14,[2]ERRF!G:AZ,21,0)</f>
        <v>NA</v>
      </c>
      <c r="T14" s="50" t="str">
        <f>+VLOOKUP(A14,[2]ERRF!G:AZ,20,0)</f>
        <v>NA</v>
      </c>
      <c r="U14" s="50" t="str">
        <f>+VLOOKUP(A14,[2]ERRF!G:AZ,44,0)</f>
        <v>0</v>
      </c>
      <c r="V14" s="50" t="str">
        <f>+VLOOKUP(A14,[2]ERRF!G:AZ,46,0)</f>
        <v>0</v>
      </c>
      <c r="W14" s="55" t="str">
        <f>+VLOOKUP(A14,[2]ERRF!G:AZ,45,0)</f>
        <v>0</v>
      </c>
    </row>
    <row r="15" spans="1:23">
      <c r="A15" s="51">
        <v>100249</v>
      </c>
      <c r="B15" s="47">
        <v>44580</v>
      </c>
      <c r="C15" s="47">
        <v>44973</v>
      </c>
      <c r="D15" s="48">
        <v>29673174</v>
      </c>
      <c r="E15" s="48">
        <v>0</v>
      </c>
      <c r="F15" s="48">
        <v>29673174</v>
      </c>
      <c r="G15" s="49" t="s">
        <v>65</v>
      </c>
      <c r="H15" s="52">
        <f>+VLOOKUP(A15,[2]ERRF!G:AZ,12,0)</f>
        <v>44970</v>
      </c>
      <c r="I15" s="52" t="str">
        <f>+VLOOKUP(A15,[2]ERRF!G:AZ,5,0)</f>
        <v>CN-169540537</v>
      </c>
      <c r="J15" s="50" t="str">
        <f>+VLOOKUP(A15,[2]ERRF!G:AZ,4,0)</f>
        <v>SUBSIDIADO PLENO</v>
      </c>
      <c r="K15" s="50" t="s">
        <v>75</v>
      </c>
      <c r="L15" s="53">
        <f>+VLOOKUP(A15,[2]ERRF!G:AZ,17,0)</f>
        <v>29673174</v>
      </c>
      <c r="M15" s="53"/>
      <c r="N15" s="54">
        <v>0</v>
      </c>
      <c r="O15" s="54">
        <f>+F15</f>
        <v>29673174</v>
      </c>
      <c r="P15" s="54">
        <f>+VLOOKUP(A15,[2]ERRF!G:AZ,39,0)</f>
        <v>0</v>
      </c>
      <c r="Q15" s="54">
        <f>+VLOOKUP(A15,[2]ERRF!G:AZ,37,0)</f>
        <v>0</v>
      </c>
      <c r="R15" s="50" t="str">
        <f>+VLOOKUP(A15,[2]ERRF!G:AZ,7,0)</f>
        <v>NINGUNO</v>
      </c>
      <c r="S15" s="50" t="str">
        <f>+VLOOKUP(A15,[2]ERRF!G:AZ,21,0)</f>
        <v>NA</v>
      </c>
      <c r="T15" s="50" t="str">
        <f>+VLOOKUP(A15,[2]ERRF!G:AZ,20,0)</f>
        <v>NA</v>
      </c>
      <c r="U15" s="50" t="str">
        <f>+VLOOKUP(A15,[2]ERRF!G:AZ,44,0)</f>
        <v>0</v>
      </c>
      <c r="V15" s="50" t="str">
        <f>+VLOOKUP(A15,[2]ERRF!G:AZ,46,0)</f>
        <v>0</v>
      </c>
      <c r="W15" s="55" t="str">
        <f>+VLOOKUP(A15,[2]ERRF!G:AZ,45,0)</f>
        <v>0</v>
      </c>
    </row>
    <row r="16" spans="1:23" hidden="1">
      <c r="A16" s="51">
        <v>106712</v>
      </c>
      <c r="B16" s="47">
        <v>44609</v>
      </c>
      <c r="C16" s="47">
        <v>44798</v>
      </c>
      <c r="D16" s="48">
        <v>80832</v>
      </c>
      <c r="E16" s="48">
        <v>0</v>
      </c>
      <c r="F16" s="48">
        <v>80832</v>
      </c>
      <c r="G16" s="49" t="s">
        <v>63</v>
      </c>
      <c r="H16" s="52">
        <f>+VLOOKUP(A16,[2]ERRF!G:AZ,12,0)</f>
        <v>44805</v>
      </c>
      <c r="I16" s="52" t="str">
        <f>+VLOOKUP(A16,[2]ERRF!G:AZ,5,0)</f>
        <v>RC-1061830324</v>
      </c>
      <c r="J16" s="50" t="str">
        <f>+VLOOKUP(A16,[2]ERRF!G:AZ,4,0)</f>
        <v>SUBSIDIADO PLENO</v>
      </c>
      <c r="K16" s="50" t="str">
        <f>+VLOOKUP(A16,[2]ERRF!G:AZ,6,0)</f>
        <v>A</v>
      </c>
      <c r="L16" s="53">
        <f>+VLOOKUP(A16,[2]ERRF!G:AZ,17,0)</f>
        <v>80832</v>
      </c>
      <c r="M16" s="53">
        <f t="shared" ref="M16:M18" si="3">+F16</f>
        <v>80832</v>
      </c>
      <c r="N16" s="54">
        <v>0</v>
      </c>
      <c r="O16" s="54">
        <v>0</v>
      </c>
      <c r="P16" s="54">
        <f>+VLOOKUP(A16,[2]ERRF!G:AZ,39,0)</f>
        <v>0</v>
      </c>
      <c r="Q16" s="54">
        <f>+VLOOKUP(A16,[2]ERRF!G:AZ,37,0)</f>
        <v>0</v>
      </c>
      <c r="R16" s="50" t="str">
        <f>+VLOOKUP(A16,[2]ERRF!G:AZ,7,0)</f>
        <v>FACTURA PENDIENTE POR AUDITORIA</v>
      </c>
      <c r="S16" s="50" t="str">
        <f>+VLOOKUP(A16,[2]ERRF!G:AZ,21,0)</f>
        <v>NA</v>
      </c>
      <c r="T16" s="50" t="str">
        <f>+VLOOKUP(A16,[2]ERRF!G:AZ,20,0)</f>
        <v>NA</v>
      </c>
      <c r="U16" s="50" t="str">
        <f>+VLOOKUP(A16,[2]ERRF!G:AZ,44,0)</f>
        <v>0</v>
      </c>
      <c r="V16" s="50" t="str">
        <f>+VLOOKUP(A16,[2]ERRF!G:AZ,46,0)</f>
        <v>0</v>
      </c>
      <c r="W16" s="55" t="str">
        <f>+VLOOKUP(A16,[2]ERRF!G:AZ,45,0)</f>
        <v>0</v>
      </c>
    </row>
    <row r="17" spans="1:23" hidden="1">
      <c r="A17" s="51">
        <v>106719</v>
      </c>
      <c r="B17" s="47">
        <v>44609</v>
      </c>
      <c r="C17" s="47">
        <v>44798</v>
      </c>
      <c r="D17" s="48">
        <v>30000</v>
      </c>
      <c r="E17" s="48">
        <v>0</v>
      </c>
      <c r="F17" s="48">
        <v>30000</v>
      </c>
      <c r="G17" s="49" t="s">
        <v>63</v>
      </c>
      <c r="H17" s="52">
        <f>+VLOOKUP(A17,[2]ERRF!G:AZ,12,0)</f>
        <v>44805</v>
      </c>
      <c r="I17" s="52" t="str">
        <f>+VLOOKUP(A17,[2]ERRF!G:AZ,5,0)</f>
        <v>RC-1061830324</v>
      </c>
      <c r="J17" s="50" t="str">
        <f>+VLOOKUP(A17,[2]ERRF!G:AZ,4,0)</f>
        <v>SUBSIDIADO PLENO</v>
      </c>
      <c r="K17" s="50" t="str">
        <f>+VLOOKUP(A17,[2]ERRF!G:AZ,6,0)</f>
        <v>A</v>
      </c>
      <c r="L17" s="53">
        <f>+VLOOKUP(A17,[2]ERRF!G:AZ,17,0)</f>
        <v>30000</v>
      </c>
      <c r="M17" s="53">
        <f t="shared" si="3"/>
        <v>30000</v>
      </c>
      <c r="N17" s="54">
        <v>0</v>
      </c>
      <c r="O17" s="54">
        <v>0</v>
      </c>
      <c r="P17" s="54">
        <f>+VLOOKUP(A17,[2]ERRF!G:AZ,39,0)</f>
        <v>0</v>
      </c>
      <c r="Q17" s="54">
        <f>+VLOOKUP(A17,[2]ERRF!G:AZ,37,0)</f>
        <v>0</v>
      </c>
      <c r="R17" s="50" t="str">
        <f>+VLOOKUP(A17,[2]ERRF!G:AZ,7,0)</f>
        <v>FACTURA PENDIENTE POR AUDITORIA</v>
      </c>
      <c r="S17" s="50" t="str">
        <f>+VLOOKUP(A17,[2]ERRF!G:AZ,21,0)</f>
        <v>NA</v>
      </c>
      <c r="T17" s="50" t="str">
        <f>+VLOOKUP(A17,[2]ERRF!G:AZ,20,0)</f>
        <v>NA</v>
      </c>
      <c r="U17" s="50" t="str">
        <f>+VLOOKUP(A17,[2]ERRF!G:AZ,44,0)</f>
        <v>0</v>
      </c>
      <c r="V17" s="50" t="str">
        <f>+VLOOKUP(A17,[2]ERRF!G:AZ,46,0)</f>
        <v>0</v>
      </c>
      <c r="W17" s="55" t="str">
        <f>+VLOOKUP(A17,[2]ERRF!G:AZ,45,0)</f>
        <v>0</v>
      </c>
    </row>
    <row r="18" spans="1:23" hidden="1">
      <c r="A18" s="51">
        <v>106728</v>
      </c>
      <c r="B18" s="47">
        <v>44609</v>
      </c>
      <c r="C18" s="47">
        <v>44798</v>
      </c>
      <c r="D18" s="48">
        <v>30000</v>
      </c>
      <c r="E18" s="48">
        <v>0</v>
      </c>
      <c r="F18" s="48">
        <v>30000</v>
      </c>
      <c r="G18" s="49" t="s">
        <v>63</v>
      </c>
      <c r="H18" s="52">
        <f>+VLOOKUP(A18,[2]ERRF!G:AZ,12,0)</f>
        <v>44805</v>
      </c>
      <c r="I18" s="52" t="str">
        <f>+VLOOKUP(A18,[2]ERRF!G:AZ,5,0)</f>
        <v>RC-1061830324</v>
      </c>
      <c r="J18" s="50" t="str">
        <f>+VLOOKUP(A18,[2]ERRF!G:AZ,4,0)</f>
        <v>SUBSIDIADO PLENO</v>
      </c>
      <c r="K18" s="50" t="str">
        <f>+VLOOKUP(A18,[2]ERRF!G:AZ,6,0)</f>
        <v>A</v>
      </c>
      <c r="L18" s="53">
        <f>+VLOOKUP(A18,[2]ERRF!G:AZ,17,0)</f>
        <v>30000</v>
      </c>
      <c r="M18" s="53">
        <f t="shared" si="3"/>
        <v>30000</v>
      </c>
      <c r="N18" s="54">
        <v>0</v>
      </c>
      <c r="O18" s="54">
        <v>0</v>
      </c>
      <c r="P18" s="54">
        <f>+VLOOKUP(A18,[2]ERRF!G:AZ,39,0)</f>
        <v>0</v>
      </c>
      <c r="Q18" s="54">
        <f>+VLOOKUP(A18,[2]ERRF!G:AZ,37,0)</f>
        <v>0</v>
      </c>
      <c r="R18" s="50" t="str">
        <f>+VLOOKUP(A18,[2]ERRF!G:AZ,7,0)</f>
        <v>FACTURA PENDIENTE POR AUDITORIA</v>
      </c>
      <c r="S18" s="50" t="str">
        <f>+VLOOKUP(A18,[2]ERRF!G:AZ,21,0)</f>
        <v>NA</v>
      </c>
      <c r="T18" s="50" t="str">
        <f>+VLOOKUP(A18,[2]ERRF!G:AZ,20,0)</f>
        <v>NA</v>
      </c>
      <c r="U18" s="50" t="str">
        <f>+VLOOKUP(A18,[2]ERRF!G:AZ,44,0)</f>
        <v>0</v>
      </c>
      <c r="V18" s="50" t="str">
        <f>+VLOOKUP(A18,[2]ERRF!G:AZ,46,0)</f>
        <v>0</v>
      </c>
      <c r="W18" s="55" t="str">
        <f>+VLOOKUP(A18,[2]ERRF!G:AZ,45,0)</f>
        <v>0</v>
      </c>
    </row>
    <row r="19" spans="1:23">
      <c r="A19" s="51">
        <v>128764</v>
      </c>
      <c r="B19" s="47">
        <v>44703</v>
      </c>
      <c r="C19" s="47">
        <v>44916</v>
      </c>
      <c r="D19" s="48">
        <v>461292</v>
      </c>
      <c r="E19" s="48">
        <v>0</v>
      </c>
      <c r="F19" s="48">
        <v>46129</v>
      </c>
      <c r="G19" s="49" t="s">
        <v>76</v>
      </c>
      <c r="H19" s="52">
        <f>+VLOOKUP(A19,[2]ERRF!G:AZ,12,0)</f>
        <v>44927</v>
      </c>
      <c r="I19" s="52" t="str">
        <f>+VLOOKUP(A19,[2]ERRF!G:AZ,5,0)</f>
        <v>RC-1104441394</v>
      </c>
      <c r="J19" s="50" t="str">
        <f>+VLOOKUP(A19,[2]ERRF!G:AZ,4,0)</f>
        <v>SUBSIDIADO PLENO</v>
      </c>
      <c r="K19" s="50" t="str">
        <f>+VLOOKUP(A19,[2]ERRF!G:AZ,6,0)</f>
        <v>P</v>
      </c>
      <c r="L19" s="53">
        <f>+VLOOKUP(A19,[2]ERRF!G:AZ,17,0)</f>
        <v>461292</v>
      </c>
      <c r="M19" s="53"/>
      <c r="N19" s="54">
        <v>0</v>
      </c>
      <c r="O19" s="54">
        <v>0</v>
      </c>
      <c r="P19" s="54">
        <f>+F19</f>
        <v>46129</v>
      </c>
      <c r="Q19" s="54">
        <f>+VLOOKUP(A19,[2]ERRF!G:AZ,37,0)</f>
        <v>0</v>
      </c>
      <c r="R19" s="50" t="str">
        <f>+VLOOKUP(A19,[2]ERRF!G:AZ,7,0)</f>
        <v>NINGUNO</v>
      </c>
      <c r="S19" s="50" t="str">
        <f>+VLOOKUP(A19,[2]ERRF!G:AZ,21,0)</f>
        <v>NA</v>
      </c>
      <c r="T19" s="50" t="str">
        <f>+VLOOKUP(A19,[2]ERRF!G:AZ,20,0)</f>
        <v>NA</v>
      </c>
      <c r="U19" s="50" t="str">
        <f>+VLOOKUP(A19,[2]ERRF!G:AZ,44,0)</f>
        <v>48611|48611</v>
      </c>
      <c r="V19" s="50" t="str">
        <f>+VLOOKUP(A19,[2]ERRF!G:AZ,46,0)</f>
        <v>0</v>
      </c>
      <c r="W19" s="55" t="str">
        <f>+VLOOKUP(A19,[2]ERRF!G:AZ,45,0)</f>
        <v>0</v>
      </c>
    </row>
    <row r="20" spans="1:23" hidden="1">
      <c r="A20" s="51">
        <v>130936</v>
      </c>
      <c r="B20" s="47">
        <v>44711</v>
      </c>
      <c r="C20" s="47">
        <v>44949</v>
      </c>
      <c r="D20" s="48">
        <v>80832</v>
      </c>
      <c r="E20" s="48">
        <v>0</v>
      </c>
      <c r="F20" s="48">
        <v>80832</v>
      </c>
      <c r="G20" s="49" t="s">
        <v>63</v>
      </c>
      <c r="H20" s="52">
        <f>+VLOOKUP(A20,[2]ERRF!G:AZ,12,0)</f>
        <v>44958</v>
      </c>
      <c r="I20" s="52" t="str">
        <f>+VLOOKUP(A20,[2]ERRF!G:AZ,5,0)</f>
        <v>RC-1104441394</v>
      </c>
      <c r="J20" s="50" t="str">
        <f>+VLOOKUP(A20,[2]ERRF!G:AZ,4,0)</f>
        <v>SUBSIDIADO PLENO</v>
      </c>
      <c r="K20" s="50" t="str">
        <f>+VLOOKUP(A20,[2]ERRF!G:AZ,6,0)</f>
        <v>A</v>
      </c>
      <c r="L20" s="53">
        <f>+VLOOKUP(A20,[2]ERRF!G:AZ,17,0)</f>
        <v>80832</v>
      </c>
      <c r="M20" s="53">
        <f>+F20</f>
        <v>80832</v>
      </c>
      <c r="N20" s="54">
        <v>0</v>
      </c>
      <c r="O20" s="54">
        <v>0</v>
      </c>
      <c r="P20" s="54">
        <f>+VLOOKUP(A20,[2]ERRF!G:AZ,39,0)</f>
        <v>0</v>
      </c>
      <c r="Q20" s="54">
        <f>+VLOOKUP(A20,[2]ERRF!G:AZ,37,0)</f>
        <v>0</v>
      </c>
      <c r="R20" s="50" t="str">
        <f>+VLOOKUP(A20,[2]ERRF!G:AZ,7,0)</f>
        <v>FACTURA PENDIENTE POR AUDITORIA</v>
      </c>
      <c r="S20" s="50" t="str">
        <f>+VLOOKUP(A20,[2]ERRF!G:AZ,21,0)</f>
        <v>NA</v>
      </c>
      <c r="T20" s="50" t="str">
        <f>+VLOOKUP(A20,[2]ERRF!G:AZ,20,0)</f>
        <v>NA</v>
      </c>
      <c r="U20" s="50" t="str">
        <f>+VLOOKUP(A20,[2]ERRF!G:AZ,44,0)</f>
        <v>0</v>
      </c>
      <c r="V20" s="50" t="str">
        <f>+VLOOKUP(A20,[2]ERRF!G:AZ,46,0)</f>
        <v>0</v>
      </c>
      <c r="W20" s="55" t="str">
        <f>+VLOOKUP(A20,[2]ERRF!G:AZ,45,0)</f>
        <v>0</v>
      </c>
    </row>
    <row r="21" spans="1:23">
      <c r="A21" s="51">
        <v>165325</v>
      </c>
      <c r="B21" s="47">
        <v>44854</v>
      </c>
      <c r="C21" s="47">
        <v>44882</v>
      </c>
      <c r="D21" s="48">
        <v>57700</v>
      </c>
      <c r="E21" s="48">
        <v>0</v>
      </c>
      <c r="F21" s="48">
        <v>54000</v>
      </c>
      <c r="G21" s="49" t="s">
        <v>78</v>
      </c>
      <c r="H21" s="52">
        <f>+VLOOKUP(A21,[2]ERRF!G:AZ,12,0)</f>
        <v>44882</v>
      </c>
      <c r="I21" s="52" t="str">
        <f>+VLOOKUP(A21,[2]ERRF!G:AZ,5,0)</f>
        <v>CC-1002071541</v>
      </c>
      <c r="J21" s="50" t="str">
        <f>+VLOOKUP(A21,[2]ERRF!G:AZ,4,0)</f>
        <v>CONTRIBUTIVO MOVILIDAD</v>
      </c>
      <c r="K21" s="50" t="s">
        <v>75</v>
      </c>
      <c r="L21" s="53">
        <f>+VLOOKUP(A21,[2]ERRF!G:AZ,17,0)</f>
        <v>61400</v>
      </c>
      <c r="M21" s="53"/>
      <c r="N21" s="54">
        <v>0</v>
      </c>
      <c r="O21" s="54">
        <v>0</v>
      </c>
      <c r="P21" s="54">
        <f>+VLOOKUP(A21,[2]ERRF!G:AZ,39,0)</f>
        <v>0</v>
      </c>
      <c r="Q21" s="54">
        <f>+F21-P21</f>
        <v>54000</v>
      </c>
      <c r="R21" s="50" t="str">
        <f>+VLOOKUP(A21,[2]ERRF!G:AZ,7,0)</f>
        <v>NINGUNO</v>
      </c>
      <c r="S21" s="50" t="str">
        <f>+VLOOKUP(A21,[2]ERRF!G:AZ,21,0)</f>
        <v>NA</v>
      </c>
      <c r="T21" s="50" t="str">
        <f>+VLOOKUP(A21,[2]ERRF!G:AZ,20,0)</f>
        <v>NA</v>
      </c>
      <c r="U21" s="50" t="str">
        <f>+VLOOKUP(A21,[2]ERRF!G:AZ,44,0)</f>
        <v>0</v>
      </c>
      <c r="V21" s="50" t="str">
        <f>+VLOOKUP(A21,[2]ERRF!G:AZ,46,0)</f>
        <v>0</v>
      </c>
      <c r="W21" s="55" t="str">
        <f>+VLOOKUP(A21,[2]ERRF!G:AZ,45,0)</f>
        <v>0</v>
      </c>
    </row>
    <row r="22" spans="1:23">
      <c r="A22" s="51">
        <v>168998</v>
      </c>
      <c r="B22" s="47">
        <v>44869</v>
      </c>
      <c r="C22" s="47">
        <v>44916</v>
      </c>
      <c r="D22" s="48">
        <v>57800</v>
      </c>
      <c r="E22" s="48">
        <v>0</v>
      </c>
      <c r="F22" s="48">
        <v>57800</v>
      </c>
      <c r="G22" s="49" t="s">
        <v>78</v>
      </c>
      <c r="H22" s="52">
        <f>+VLOOKUP(A22,[2]ERRF!G:AZ,12,0)</f>
        <v>44927</v>
      </c>
      <c r="I22" s="52" t="str">
        <f>+VLOOKUP(A22,[2]ERRF!G:AZ,5,0)</f>
        <v>CC-1102864175</v>
      </c>
      <c r="J22" s="50" t="str">
        <f>+VLOOKUP(A22,[2]ERRF!G:AZ,4,0)</f>
        <v>CONTRIBUTIVO MOVILIDAD</v>
      </c>
      <c r="K22" s="50" t="str">
        <f>+VLOOKUP(A22,[2]ERRF!G:AZ,6,0)</f>
        <v>P</v>
      </c>
      <c r="L22" s="53">
        <f>+VLOOKUP(A22,[2]ERRF!G:AZ,17,0)</f>
        <v>57800</v>
      </c>
      <c r="M22" s="53"/>
      <c r="N22" s="54">
        <v>0</v>
      </c>
      <c r="O22" s="54">
        <v>0</v>
      </c>
      <c r="P22" s="54">
        <f>+VLOOKUP(A22,[2]ERRF!G:AZ,39,0)</f>
        <v>0</v>
      </c>
      <c r="Q22" s="54">
        <f>+F22-P22</f>
        <v>57800</v>
      </c>
      <c r="R22" s="50" t="str">
        <f>+VLOOKUP(A22,[2]ERRF!G:AZ,7,0)</f>
        <v>NINGUNO</v>
      </c>
      <c r="S22" s="50" t="str">
        <f>+VLOOKUP(A22,[2]ERRF!G:AZ,21,0)</f>
        <v>NA</v>
      </c>
      <c r="T22" s="50" t="str">
        <f>+VLOOKUP(A22,[2]ERRF!G:AZ,20,0)</f>
        <v>NA</v>
      </c>
      <c r="U22" s="50" t="str">
        <f>+VLOOKUP(A22,[2]ERRF!G:AZ,44,0)</f>
        <v>0</v>
      </c>
      <c r="V22" s="50" t="str">
        <f>+VLOOKUP(A22,[2]ERRF!G:AZ,46,0)</f>
        <v>0</v>
      </c>
      <c r="W22" s="55" t="str">
        <f>+VLOOKUP(A22,[2]ERRF!G:AZ,45,0)</f>
        <v>0</v>
      </c>
    </row>
    <row r="23" spans="1:23">
      <c r="A23" s="51">
        <v>170006</v>
      </c>
      <c r="B23" s="47">
        <v>44875</v>
      </c>
      <c r="C23" s="47">
        <v>44964</v>
      </c>
      <c r="D23" s="48">
        <v>2015354</v>
      </c>
      <c r="E23" s="48">
        <v>0</v>
      </c>
      <c r="F23" s="48">
        <v>1813819</v>
      </c>
      <c r="G23" s="49" t="s">
        <v>65</v>
      </c>
      <c r="H23" s="52">
        <f>+VLOOKUP(A23,[2]ERRF!G:AZ,12,0)</f>
        <v>44964</v>
      </c>
      <c r="I23" s="52" t="str">
        <f>+VLOOKUP(A23,[2]ERRF!G:AZ,5,0)</f>
        <v>CC-1193230842</v>
      </c>
      <c r="J23" s="50" t="str">
        <f>+VLOOKUP(A23,[2]ERRF!G:AZ,4,0)</f>
        <v>SUBSIDIADO PLENO</v>
      </c>
      <c r="K23" s="50" t="str">
        <f>+VLOOKUP(A23,[2]ERRF!G:AZ,6,0)</f>
        <v>A</v>
      </c>
      <c r="L23" s="53">
        <f>+VLOOKUP(A23,[2]ERRF!G:AZ,17,0)</f>
        <v>2015354</v>
      </c>
      <c r="M23" s="53"/>
      <c r="N23" s="54">
        <v>0</v>
      </c>
      <c r="O23" s="54">
        <f>+F23</f>
        <v>1813819</v>
      </c>
      <c r="P23" s="54">
        <f>+VLOOKUP(A23,[2]ERRF!G:AZ,39,0)</f>
        <v>0</v>
      </c>
      <c r="Q23" s="54">
        <f>+VLOOKUP(A23,[2]ERRF!G:AZ,37,0)</f>
        <v>0</v>
      </c>
      <c r="R23" s="50" t="str">
        <f>+VLOOKUP(A23,[2]ERRF!G:AZ,7,0)</f>
        <v>NINGUNO</v>
      </c>
      <c r="S23" s="50" t="str">
        <f>+VLOOKUP(A23,[2]ERRF!G:AZ,21,0)</f>
        <v>NA</v>
      </c>
      <c r="T23" s="50" t="str">
        <f>+VLOOKUP(A23,[2]ERRF!G:AZ,20,0)</f>
        <v>NA</v>
      </c>
      <c r="U23" s="50" t="str">
        <f>+VLOOKUP(A23,[2]ERRF!G:AZ,44,0)</f>
        <v>0</v>
      </c>
      <c r="V23" s="50" t="str">
        <f>+VLOOKUP(A23,[2]ERRF!G:AZ,46,0)</f>
        <v>0</v>
      </c>
      <c r="W23" s="55" t="str">
        <f>+VLOOKUP(A23,[2]ERRF!G:AZ,45,0)</f>
        <v>0</v>
      </c>
    </row>
    <row r="24" spans="1:23">
      <c r="A24" s="51">
        <v>170520</v>
      </c>
      <c r="B24" s="47">
        <v>44876</v>
      </c>
      <c r="C24" s="47">
        <v>44916</v>
      </c>
      <c r="D24" s="48">
        <v>28900</v>
      </c>
      <c r="E24" s="48">
        <v>0</v>
      </c>
      <c r="F24" s="48">
        <v>28900</v>
      </c>
      <c r="G24" s="49" t="s">
        <v>78</v>
      </c>
      <c r="H24" s="52">
        <f>+VLOOKUP(A24,[2]ERRF!G:AZ,12,0)</f>
        <v>44927</v>
      </c>
      <c r="I24" s="52" t="str">
        <f>+VLOOKUP(A24,[2]ERRF!G:AZ,5,0)</f>
        <v>CC-1102864175</v>
      </c>
      <c r="J24" s="50" t="str">
        <f>+VLOOKUP(A24,[2]ERRF!G:AZ,4,0)</f>
        <v>CONTRIBUTIVO MOVILIDAD</v>
      </c>
      <c r="K24" s="50" t="str">
        <f>+VLOOKUP(A24,[2]ERRF!G:AZ,6,0)</f>
        <v>P</v>
      </c>
      <c r="L24" s="53">
        <f>+VLOOKUP(A24,[2]ERRF!G:AZ,17,0)</f>
        <v>28900</v>
      </c>
      <c r="M24" s="53"/>
      <c r="N24" s="54">
        <v>0</v>
      </c>
      <c r="O24" s="54">
        <v>0</v>
      </c>
      <c r="P24" s="54">
        <f>+VLOOKUP(A24,[2]ERRF!G:AZ,39,0)</f>
        <v>0</v>
      </c>
      <c r="Q24" s="54">
        <f>+F24-P24</f>
        <v>28900</v>
      </c>
      <c r="R24" s="50" t="str">
        <f>+VLOOKUP(A24,[2]ERRF!G:AZ,7,0)</f>
        <v>NINGUNO</v>
      </c>
      <c r="S24" s="50" t="str">
        <f>+VLOOKUP(A24,[2]ERRF!G:AZ,21,0)</f>
        <v>NA</v>
      </c>
      <c r="T24" s="50" t="str">
        <f>+VLOOKUP(A24,[2]ERRF!G:AZ,20,0)</f>
        <v>NA</v>
      </c>
      <c r="U24" s="50" t="str">
        <f>+VLOOKUP(A24,[2]ERRF!G:AZ,44,0)</f>
        <v>0</v>
      </c>
      <c r="V24" s="50" t="str">
        <f>+VLOOKUP(A24,[2]ERRF!G:AZ,46,0)</f>
        <v>0</v>
      </c>
      <c r="W24" s="55" t="str">
        <f>+VLOOKUP(A24,[2]ERRF!G:AZ,45,0)</f>
        <v>0</v>
      </c>
    </row>
    <row r="25" spans="1:23">
      <c r="A25" s="51">
        <v>171334</v>
      </c>
      <c r="B25" s="47">
        <v>44882</v>
      </c>
      <c r="C25" s="47">
        <v>44964</v>
      </c>
      <c r="D25" s="48">
        <v>832686</v>
      </c>
      <c r="E25" s="48">
        <v>0</v>
      </c>
      <c r="F25" s="48">
        <v>755977</v>
      </c>
      <c r="G25" s="49" t="s">
        <v>65</v>
      </c>
      <c r="H25" s="52">
        <f>+VLOOKUP(A25,[2]ERRF!G:AZ,12,0)</f>
        <v>44964</v>
      </c>
      <c r="I25" s="52" t="str">
        <f>+VLOOKUP(A25,[2]ERRF!G:AZ,5,0)</f>
        <v>CC-1193230842</v>
      </c>
      <c r="J25" s="50" t="str">
        <f>+VLOOKUP(A25,[2]ERRF!G:AZ,4,0)</f>
        <v>SUBSIDIADO PLENO</v>
      </c>
      <c r="K25" s="50" t="str">
        <f>+VLOOKUP(A25,[2]ERRF!G:AZ,6,0)</f>
        <v>A</v>
      </c>
      <c r="L25" s="53">
        <f>+VLOOKUP(A25,[2]ERRF!G:AZ,17,0)</f>
        <v>832686</v>
      </c>
      <c r="M25" s="53"/>
      <c r="N25" s="54">
        <v>0</v>
      </c>
      <c r="O25" s="54">
        <f>+F25</f>
        <v>755977</v>
      </c>
      <c r="P25" s="54">
        <f>+VLOOKUP(A25,[2]ERRF!G:AZ,39,0)</f>
        <v>0</v>
      </c>
      <c r="Q25" s="54">
        <f>+VLOOKUP(A25,[2]ERRF!G:AZ,37,0)</f>
        <v>0</v>
      </c>
      <c r="R25" s="50" t="str">
        <f>+VLOOKUP(A25,[2]ERRF!G:AZ,7,0)</f>
        <v>NINGUNO</v>
      </c>
      <c r="S25" s="50" t="str">
        <f>+VLOOKUP(A25,[2]ERRF!G:AZ,21,0)</f>
        <v>NA</v>
      </c>
      <c r="T25" s="50" t="str">
        <f>+VLOOKUP(A25,[2]ERRF!G:AZ,20,0)</f>
        <v>NA</v>
      </c>
      <c r="U25" s="50" t="str">
        <f>+VLOOKUP(A25,[2]ERRF!G:AZ,44,0)</f>
        <v>0</v>
      </c>
      <c r="V25" s="50" t="str">
        <f>+VLOOKUP(A25,[2]ERRF!G:AZ,46,0)</f>
        <v>0</v>
      </c>
      <c r="W25" s="55" t="str">
        <f>+VLOOKUP(A25,[2]ERRF!G:AZ,45,0)</f>
        <v>0</v>
      </c>
    </row>
    <row r="26" spans="1:23">
      <c r="A26" s="51">
        <v>179952</v>
      </c>
      <c r="B26" s="47">
        <v>44916</v>
      </c>
      <c r="C26" s="47">
        <v>44977</v>
      </c>
      <c r="D26" s="48">
        <v>65600</v>
      </c>
      <c r="E26" s="48">
        <v>0</v>
      </c>
      <c r="F26" s="48">
        <v>65600</v>
      </c>
      <c r="G26" s="49" t="s">
        <v>76</v>
      </c>
      <c r="H26" s="52">
        <f>+VLOOKUP(A26,[2]ERRF!G:AZ,12,0)</f>
        <v>44977</v>
      </c>
      <c r="I26" s="52" t="str">
        <f>+VLOOKUP(A26,[2]ERRF!G:AZ,5,0)</f>
        <v>RC-1143421756</v>
      </c>
      <c r="J26" s="50" t="str">
        <f>+VLOOKUP(A26,[2]ERRF!G:AZ,4,0)</f>
        <v>SUBSIDIADO PLENO</v>
      </c>
      <c r="K26" s="50" t="str">
        <f>+VLOOKUP(A26,[2]ERRF!G:AZ,6,0)</f>
        <v>P</v>
      </c>
      <c r="L26" s="53">
        <f>+VLOOKUP(A26,[2]ERRF!G:AZ,17,0)</f>
        <v>65600</v>
      </c>
      <c r="M26" s="53"/>
      <c r="N26" s="54">
        <v>0</v>
      </c>
      <c r="O26" s="54">
        <v>0</v>
      </c>
      <c r="P26" s="54">
        <f>+VLOOKUP(A26,[2]ERRF!G:AZ,39,0)</f>
        <v>45920</v>
      </c>
      <c r="Q26" s="54">
        <f>+F26-P26</f>
        <v>19680</v>
      </c>
      <c r="R26" s="50" t="str">
        <f>+VLOOKUP(A26,[2]ERRF!G:AZ,7,0)</f>
        <v>NINGUNO</v>
      </c>
      <c r="S26" s="50" t="str">
        <f>+VLOOKUP(A26,[2]ERRF!G:AZ,21,0)</f>
        <v>NA</v>
      </c>
      <c r="T26" s="50" t="str">
        <f>+VLOOKUP(A26,[2]ERRF!G:AZ,20,0)</f>
        <v>NA</v>
      </c>
      <c r="U26" s="50" t="str">
        <f>+VLOOKUP(A26,[2]ERRF!G:AZ,44,0)</f>
        <v>49848</v>
      </c>
      <c r="V26" s="50" t="str">
        <f>+VLOOKUP(A26,[2]ERRF!G:AZ,46,0)</f>
        <v>0</v>
      </c>
      <c r="W26" s="55" t="str">
        <f>+VLOOKUP(A26,[2]ERRF!G:AZ,45,0)</f>
        <v>0</v>
      </c>
    </row>
    <row r="27" spans="1:23">
      <c r="A27" s="51">
        <v>180755</v>
      </c>
      <c r="B27" s="47">
        <v>44917</v>
      </c>
      <c r="C27" s="47">
        <v>44973</v>
      </c>
      <c r="D27" s="48">
        <v>65600</v>
      </c>
      <c r="E27" s="48">
        <v>0</v>
      </c>
      <c r="F27" s="48">
        <v>65600</v>
      </c>
      <c r="G27" s="49" t="s">
        <v>76</v>
      </c>
      <c r="H27" s="52">
        <f>+VLOOKUP(A27,[2]ERRF!G:AZ,12,0)</f>
        <v>44972</v>
      </c>
      <c r="I27" s="52" t="str">
        <f>+VLOOKUP(A27,[2]ERRF!G:AZ,5,0)</f>
        <v>PT-6694854</v>
      </c>
      <c r="J27" s="50" t="str">
        <f>+VLOOKUP(A27,[2]ERRF!G:AZ,4,0)</f>
        <v>SUBSIDIADO PLENO</v>
      </c>
      <c r="K27" s="50" t="str">
        <f>+VLOOKUP(A27,[2]ERRF!G:AZ,6,0)</f>
        <v>P</v>
      </c>
      <c r="L27" s="53">
        <f>+VLOOKUP(A27,[2]ERRF!G:AZ,17,0)</f>
        <v>65600</v>
      </c>
      <c r="M27" s="53"/>
      <c r="N27" s="54">
        <v>0</v>
      </c>
      <c r="O27" s="54">
        <v>0</v>
      </c>
      <c r="P27" s="54">
        <f>+VLOOKUP(A27,[2]ERRF!G:AZ,39,0)</f>
        <v>45920</v>
      </c>
      <c r="Q27" s="54">
        <f>+F27-P27</f>
        <v>19680</v>
      </c>
      <c r="R27" s="50" t="str">
        <f>+VLOOKUP(A27,[2]ERRF!G:AZ,7,0)</f>
        <v>NINGUNO</v>
      </c>
      <c r="S27" s="50" t="str">
        <f>+VLOOKUP(A27,[2]ERRF!G:AZ,21,0)</f>
        <v>NA</v>
      </c>
      <c r="T27" s="50" t="str">
        <f>+VLOOKUP(A27,[2]ERRF!G:AZ,20,0)</f>
        <v>NA</v>
      </c>
      <c r="U27" s="50" t="str">
        <f>+VLOOKUP(A27,[2]ERRF!G:AZ,44,0)</f>
        <v>49848</v>
      </c>
      <c r="V27" s="50" t="str">
        <f>+VLOOKUP(A27,[2]ERRF!G:AZ,46,0)</f>
        <v>0</v>
      </c>
      <c r="W27" s="55" t="str">
        <f>+VLOOKUP(A27,[2]ERRF!G:AZ,45,0)</f>
        <v>0</v>
      </c>
    </row>
    <row r="28" spans="1:23">
      <c r="A28" s="51">
        <v>182277</v>
      </c>
      <c r="B28" s="47">
        <v>44924</v>
      </c>
      <c r="C28" s="47">
        <v>44979</v>
      </c>
      <c r="D28" s="48">
        <v>7100502</v>
      </c>
      <c r="E28" s="48">
        <v>0</v>
      </c>
      <c r="F28" s="48">
        <v>7100502</v>
      </c>
      <c r="G28" s="49" t="s">
        <v>65</v>
      </c>
      <c r="H28" s="52">
        <f>+VLOOKUP(A28,[2]ERRF!G:AZ,12,0)</f>
        <v>44986</v>
      </c>
      <c r="I28" s="52" t="str">
        <f>+VLOOKUP(A28,[2]ERRF!G:AZ,5,0)</f>
        <v>PT-5890419</v>
      </c>
      <c r="J28" s="50" t="str">
        <f>+VLOOKUP(A28,[2]ERRF!G:AZ,4,0)</f>
        <v>SUBSIDIADO PLENO</v>
      </c>
      <c r="K28" s="50" t="str">
        <f>+VLOOKUP(A28,[2]ERRF!G:AZ,6,0)</f>
        <v>A</v>
      </c>
      <c r="L28" s="53">
        <f>+VLOOKUP(A28,[2]ERRF!G:AZ,17,0)</f>
        <v>7100502</v>
      </c>
      <c r="M28" s="53"/>
      <c r="N28" s="54">
        <v>0</v>
      </c>
      <c r="O28" s="54">
        <f>+F28</f>
        <v>7100502</v>
      </c>
      <c r="P28" s="54">
        <f>+VLOOKUP(A28,[2]ERRF!G:AZ,39,0)</f>
        <v>0</v>
      </c>
      <c r="Q28" s="54">
        <f>+VLOOKUP(A28,[2]ERRF!G:AZ,37,0)</f>
        <v>0</v>
      </c>
      <c r="R28" s="50" t="str">
        <f>+VLOOKUP(A28,[2]ERRF!G:AZ,7,0)</f>
        <v>FACTURA PENDIENTE POR AUDITORIA</v>
      </c>
      <c r="S28" s="50" t="str">
        <f>+VLOOKUP(A28,[2]ERRF!G:AZ,21,0)</f>
        <v>NA</v>
      </c>
      <c r="T28" s="50" t="str">
        <f>+VLOOKUP(A28,[2]ERRF!G:AZ,20,0)</f>
        <v>NA</v>
      </c>
      <c r="U28" s="50" t="str">
        <f>+VLOOKUP(A28,[2]ERRF!G:AZ,44,0)</f>
        <v>0</v>
      </c>
      <c r="V28" s="50" t="str">
        <f>+VLOOKUP(A28,[2]ERRF!G:AZ,46,0)</f>
        <v>0</v>
      </c>
      <c r="W28" s="55" t="str">
        <f>+VLOOKUP(A28,[2]ERRF!G:AZ,45,0)</f>
        <v>0</v>
      </c>
    </row>
    <row r="29" spans="1:23" hidden="1">
      <c r="A29" s="51">
        <v>182278</v>
      </c>
      <c r="B29" s="47">
        <v>44924</v>
      </c>
      <c r="C29" s="47">
        <v>44979</v>
      </c>
      <c r="D29" s="48">
        <v>87702</v>
      </c>
      <c r="E29" s="48">
        <v>0</v>
      </c>
      <c r="F29" s="48">
        <v>87702</v>
      </c>
      <c r="G29" s="49" t="s">
        <v>63</v>
      </c>
      <c r="H29" s="52">
        <f>+VLOOKUP(A29,[2]ERRF!G:AZ,12,0)</f>
        <v>44986</v>
      </c>
      <c r="I29" s="52" t="str">
        <f>+VLOOKUP(A29,[2]ERRF!G:AZ,5,0)</f>
        <v>PT-5890419</v>
      </c>
      <c r="J29" s="50" t="str">
        <f>+VLOOKUP(A29,[2]ERRF!G:AZ,4,0)</f>
        <v>SUBSIDIADO PLENO</v>
      </c>
      <c r="K29" s="50" t="str">
        <f>+VLOOKUP(A29,[2]ERRF!G:AZ,6,0)</f>
        <v>A</v>
      </c>
      <c r="L29" s="53">
        <f>+VLOOKUP(A29,[2]ERRF!G:AZ,17,0)</f>
        <v>87702</v>
      </c>
      <c r="M29" s="53">
        <f>+F29</f>
        <v>87702</v>
      </c>
      <c r="N29" s="54">
        <v>0</v>
      </c>
      <c r="O29" s="54">
        <v>0</v>
      </c>
      <c r="P29" s="54">
        <f>+VLOOKUP(A29,[2]ERRF!G:AZ,39,0)</f>
        <v>0</v>
      </c>
      <c r="Q29" s="54">
        <f>+VLOOKUP(A29,[2]ERRF!G:AZ,37,0)</f>
        <v>0</v>
      </c>
      <c r="R29" s="50" t="str">
        <f>+VLOOKUP(A29,[2]ERRF!G:AZ,7,0)</f>
        <v>FACTURA PENDIENTE POR AUDITORIA</v>
      </c>
      <c r="S29" s="50" t="str">
        <f>+VLOOKUP(A29,[2]ERRF!G:AZ,21,0)</f>
        <v>NA</v>
      </c>
      <c r="T29" s="50" t="str">
        <f>+VLOOKUP(A29,[2]ERRF!G:AZ,20,0)</f>
        <v>NA</v>
      </c>
      <c r="U29" s="50" t="str">
        <f>+VLOOKUP(A29,[2]ERRF!G:AZ,44,0)</f>
        <v>0</v>
      </c>
      <c r="V29" s="50" t="str">
        <f>+VLOOKUP(A29,[2]ERRF!G:AZ,46,0)</f>
        <v>0</v>
      </c>
      <c r="W29" s="55" t="str">
        <f>+VLOOKUP(A29,[2]ERRF!G:AZ,45,0)</f>
        <v>0</v>
      </c>
    </row>
    <row r="30" spans="1:23">
      <c r="A30" s="51">
        <v>185224</v>
      </c>
      <c r="B30" s="47">
        <v>44942</v>
      </c>
      <c r="C30" s="47">
        <v>44973</v>
      </c>
      <c r="D30" s="48">
        <v>266800</v>
      </c>
      <c r="E30" s="48">
        <v>0</v>
      </c>
      <c r="F30" s="48">
        <v>266800</v>
      </c>
      <c r="G30" s="49" t="s">
        <v>78</v>
      </c>
      <c r="H30" s="52">
        <f>+VLOOKUP(A30,[2]ERRF!G:AZ,12,0)</f>
        <v>44971</v>
      </c>
      <c r="I30" s="52" t="str">
        <f>+VLOOKUP(A30,[2]ERRF!G:AZ,5,0)</f>
        <v>SC-6675591</v>
      </c>
      <c r="J30" s="50" t="str">
        <f>+VLOOKUP(A30,[2]ERRF!G:AZ,4,0)</f>
        <v>SUBSIDIADO PLENO</v>
      </c>
      <c r="K30" s="50" t="str">
        <f>+VLOOKUP(A30,[2]ERRF!G:AZ,6,0)</f>
        <v>P</v>
      </c>
      <c r="L30" s="53">
        <f>+VLOOKUP(A30,[2]ERRF!G:AZ,17,0)</f>
        <v>266800</v>
      </c>
      <c r="M30" s="53"/>
      <c r="N30" s="54">
        <v>0</v>
      </c>
      <c r="O30" s="54">
        <v>0</v>
      </c>
      <c r="P30" s="54">
        <f>+VLOOKUP(A30,[2]ERRF!G:AZ,39,0)</f>
        <v>0</v>
      </c>
      <c r="Q30" s="54">
        <f>+F30-P30</f>
        <v>266800</v>
      </c>
      <c r="R30" s="50" t="str">
        <f>+VLOOKUP(A30,[2]ERRF!G:AZ,7,0)</f>
        <v>NINGUNO</v>
      </c>
      <c r="S30" s="50" t="str">
        <f>+VLOOKUP(A30,[2]ERRF!G:AZ,21,0)</f>
        <v>NA</v>
      </c>
      <c r="T30" s="50" t="str">
        <f>+VLOOKUP(A30,[2]ERRF!G:AZ,20,0)</f>
        <v>NA</v>
      </c>
      <c r="U30" s="50" t="str">
        <f>+VLOOKUP(A30,[2]ERRF!G:AZ,44,0)</f>
        <v>0</v>
      </c>
      <c r="V30" s="50" t="str">
        <f>+VLOOKUP(A30,[2]ERRF!G:AZ,46,0)</f>
        <v>0</v>
      </c>
      <c r="W30" s="55" t="str">
        <f>+VLOOKUP(A30,[2]ERRF!G:AZ,45,0)</f>
        <v>0</v>
      </c>
    </row>
    <row r="31" spans="1:23">
      <c r="A31" s="51">
        <v>188280</v>
      </c>
      <c r="B31" s="47">
        <v>44953</v>
      </c>
      <c r="C31" s="47">
        <v>44973</v>
      </c>
      <c r="D31" s="48">
        <v>44500</v>
      </c>
      <c r="E31" s="48">
        <v>0</v>
      </c>
      <c r="F31" s="48">
        <v>44500</v>
      </c>
      <c r="G31" s="49" t="s">
        <v>78</v>
      </c>
      <c r="H31" s="52">
        <f>+VLOOKUP(A31,[2]ERRF!G:AZ,12,0)</f>
        <v>44971</v>
      </c>
      <c r="I31" s="52" t="str">
        <f>+VLOOKUP(A31,[2]ERRF!G:AZ,5,0)</f>
        <v>SC-6675591</v>
      </c>
      <c r="J31" s="50" t="str">
        <f>+VLOOKUP(A31,[2]ERRF!G:AZ,4,0)</f>
        <v>SUBSIDIADO PLENO</v>
      </c>
      <c r="K31" s="50" t="str">
        <f>+VLOOKUP(A31,[2]ERRF!G:AZ,6,0)</f>
        <v>P</v>
      </c>
      <c r="L31" s="53">
        <f>+VLOOKUP(A31,[2]ERRF!G:AZ,17,0)</f>
        <v>44500</v>
      </c>
      <c r="M31" s="53"/>
      <c r="N31" s="54">
        <v>0</v>
      </c>
      <c r="O31" s="54">
        <v>0</v>
      </c>
      <c r="P31" s="54">
        <f>+VLOOKUP(A31,[2]ERRF!G:AZ,39,0)</f>
        <v>0</v>
      </c>
      <c r="Q31" s="54">
        <f>+F31-P31</f>
        <v>44500</v>
      </c>
      <c r="R31" s="50" t="str">
        <f>+VLOOKUP(A31,[2]ERRF!G:AZ,7,0)</f>
        <v>NINGUNO</v>
      </c>
      <c r="S31" s="50" t="str">
        <f>+VLOOKUP(A31,[2]ERRF!G:AZ,21,0)</f>
        <v>NA</v>
      </c>
      <c r="T31" s="50" t="str">
        <f>+VLOOKUP(A31,[2]ERRF!G:AZ,20,0)</f>
        <v>NA</v>
      </c>
      <c r="U31" s="50" t="str">
        <f>+VLOOKUP(A31,[2]ERRF!G:AZ,44,0)</f>
        <v>0</v>
      </c>
      <c r="V31" s="50" t="str">
        <f>+VLOOKUP(A31,[2]ERRF!G:AZ,46,0)</f>
        <v>0</v>
      </c>
      <c r="W31" s="55" t="str">
        <f>+VLOOKUP(A31,[2]ERRF!G:AZ,45,0)</f>
        <v>0</v>
      </c>
    </row>
    <row r="32" spans="1:23">
      <c r="A32" s="51">
        <v>188316</v>
      </c>
      <c r="B32" s="47">
        <v>44953</v>
      </c>
      <c r="C32" s="47">
        <v>44972</v>
      </c>
      <c r="D32" s="48">
        <v>424000</v>
      </c>
      <c r="E32" s="48">
        <v>0</v>
      </c>
      <c r="F32" s="48">
        <v>424000</v>
      </c>
      <c r="G32" s="49" t="s">
        <v>76</v>
      </c>
      <c r="H32" s="52">
        <f>+VLOOKUP(A32,[2]ERRF!G:AZ,12,0)</f>
        <v>44972</v>
      </c>
      <c r="I32" s="52" t="str">
        <f>+VLOOKUP(A32,[2]ERRF!G:AZ,5,0)</f>
        <v>CC-1067864474</v>
      </c>
      <c r="J32" s="50" t="str">
        <f>+VLOOKUP(A32,[2]ERRF!G:AZ,4,0)</f>
        <v>SUBSIDIADO PLENO</v>
      </c>
      <c r="K32" s="50" t="str">
        <f>+VLOOKUP(A32,[2]ERRF!G:AZ,6,0)</f>
        <v>P</v>
      </c>
      <c r="L32" s="53">
        <f>+VLOOKUP(A32,[2]ERRF!G:AZ,17,0)</f>
        <v>424000</v>
      </c>
      <c r="M32" s="53"/>
      <c r="N32" s="54">
        <v>0</v>
      </c>
      <c r="O32" s="54">
        <v>0</v>
      </c>
      <c r="P32" s="54">
        <f>+VLOOKUP(A32,[2]ERRF!G:AZ,39,0)</f>
        <v>296800</v>
      </c>
      <c r="Q32" s="54">
        <f>+F32-P32</f>
        <v>127200</v>
      </c>
      <c r="R32" s="50" t="str">
        <f>+VLOOKUP(A32,[2]ERRF!G:AZ,7,0)</f>
        <v>NINGUNO</v>
      </c>
      <c r="S32" s="50" t="str">
        <f>+VLOOKUP(A32,[2]ERRF!G:AZ,21,0)</f>
        <v>NA</v>
      </c>
      <c r="T32" s="50" t="str">
        <f>+VLOOKUP(A32,[2]ERRF!G:AZ,20,0)</f>
        <v>NA</v>
      </c>
      <c r="U32" s="50" t="str">
        <f>+VLOOKUP(A32,[2]ERRF!G:AZ,44,0)</f>
        <v>49848</v>
      </c>
      <c r="V32" s="50" t="str">
        <f>+VLOOKUP(A32,[2]ERRF!G:AZ,46,0)</f>
        <v>0</v>
      </c>
      <c r="W32" s="55" t="str">
        <f>+VLOOKUP(A32,[2]ERRF!G:AZ,45,0)</f>
        <v>0</v>
      </c>
    </row>
    <row r="33" spans="1:23">
      <c r="A33" s="51">
        <v>193306</v>
      </c>
      <c r="B33" s="47">
        <v>44973</v>
      </c>
      <c r="C33" s="47">
        <v>45033</v>
      </c>
      <c r="D33" s="48">
        <v>575800</v>
      </c>
      <c r="E33" s="48">
        <v>0</v>
      </c>
      <c r="F33" s="48">
        <v>575800</v>
      </c>
      <c r="G33" s="49" t="s">
        <v>65</v>
      </c>
      <c r="H33" s="52">
        <f>+VLOOKUP(A33,[2]ERRF!G:AZ,12,0)</f>
        <v>45033</v>
      </c>
      <c r="I33" s="52" t="str">
        <f>+VLOOKUP(A33,[2]ERRF!G:AZ,5,0)</f>
        <v>CC-1049325420</v>
      </c>
      <c r="J33" s="50" t="str">
        <f>+VLOOKUP(A33,[2]ERRF!G:AZ,4,0)</f>
        <v>SUBSIDIADO PLENO</v>
      </c>
      <c r="K33" s="50" t="str">
        <f>+VLOOKUP(A33,[2]ERRF!G:AZ,6,0)</f>
        <v>A</v>
      </c>
      <c r="L33" s="53">
        <f>+VLOOKUP(A33,[2]ERRF!G:AZ,17,0)</f>
        <v>575800</v>
      </c>
      <c r="M33" s="53"/>
      <c r="N33" s="54">
        <v>0</v>
      </c>
      <c r="O33" s="54">
        <f t="shared" ref="O33:O34" si="4">+F33</f>
        <v>575800</v>
      </c>
      <c r="P33" s="54">
        <f>+VLOOKUP(A33,[2]ERRF!G:AZ,39,0)</f>
        <v>0</v>
      </c>
      <c r="Q33" s="54">
        <f>+VLOOKUP(A33,[2]ERRF!G:AZ,37,0)</f>
        <v>0</v>
      </c>
      <c r="R33" s="50" t="str">
        <f>+VLOOKUP(A33,[2]ERRF!G:AZ,7,0)</f>
        <v>FACTURA PENDIENTE POR AUDITORIA</v>
      </c>
      <c r="S33" s="50" t="str">
        <f>+VLOOKUP(A33,[2]ERRF!G:AZ,21,0)</f>
        <v>NA</v>
      </c>
      <c r="T33" s="50" t="str">
        <f>+VLOOKUP(A33,[2]ERRF!G:AZ,20,0)</f>
        <v>NA</v>
      </c>
      <c r="U33" s="50" t="str">
        <f>+VLOOKUP(A33,[2]ERRF!G:AZ,44,0)</f>
        <v>0</v>
      </c>
      <c r="V33" s="50" t="str">
        <f>+VLOOKUP(A33,[2]ERRF!G:AZ,46,0)</f>
        <v>0</v>
      </c>
      <c r="W33" s="55" t="str">
        <f>+VLOOKUP(A33,[2]ERRF!G:AZ,45,0)</f>
        <v>0</v>
      </c>
    </row>
    <row r="34" spans="1:23">
      <c r="A34" s="51">
        <v>194507</v>
      </c>
      <c r="B34" s="47">
        <v>44979</v>
      </c>
      <c r="C34" s="47">
        <v>45002</v>
      </c>
      <c r="D34" s="48">
        <v>20383785</v>
      </c>
      <c r="E34" s="48">
        <v>0</v>
      </c>
      <c r="F34" s="48">
        <v>20383785</v>
      </c>
      <c r="G34" s="49" t="s">
        <v>65</v>
      </c>
      <c r="H34" s="52">
        <f>+VLOOKUP(A34,[2]ERRF!G:AZ,12,0)</f>
        <v>45002</v>
      </c>
      <c r="I34" s="52" t="str">
        <f>+VLOOKUP(A34,[2]ERRF!G:AZ,5,0)</f>
        <v>PT-5890419</v>
      </c>
      <c r="J34" s="50" t="str">
        <f>+VLOOKUP(A34,[2]ERRF!G:AZ,4,0)</f>
        <v>SUBSIDIADO PLENO</v>
      </c>
      <c r="K34" s="50" t="str">
        <f>+VLOOKUP(A34,[2]ERRF!G:AZ,6,0)</f>
        <v>A</v>
      </c>
      <c r="L34" s="53">
        <f>+VLOOKUP(A34,[2]ERRF!G:AZ,17,0)</f>
        <v>20383785</v>
      </c>
      <c r="M34" s="53"/>
      <c r="N34" s="54">
        <v>0</v>
      </c>
      <c r="O34" s="54">
        <f t="shared" si="4"/>
        <v>20383785</v>
      </c>
      <c r="P34" s="54">
        <f>+VLOOKUP(A34,[2]ERRF!G:AZ,39,0)</f>
        <v>0</v>
      </c>
      <c r="Q34" s="54">
        <f>+VLOOKUP(A34,[2]ERRF!G:AZ,37,0)</f>
        <v>0</v>
      </c>
      <c r="R34" s="50" t="str">
        <f>+VLOOKUP(A34,[2]ERRF!G:AZ,7,0)</f>
        <v>NINGUNO</v>
      </c>
      <c r="S34" s="50" t="str">
        <f>+VLOOKUP(A34,[2]ERRF!G:AZ,21,0)</f>
        <v>NA</v>
      </c>
      <c r="T34" s="50" t="str">
        <f>+VLOOKUP(A34,[2]ERRF!G:AZ,20,0)</f>
        <v>NA</v>
      </c>
      <c r="U34" s="50" t="str">
        <f>+VLOOKUP(A34,[2]ERRF!G:AZ,44,0)</f>
        <v>0</v>
      </c>
      <c r="V34" s="50" t="str">
        <f>+VLOOKUP(A34,[2]ERRF!G:AZ,46,0)</f>
        <v>0</v>
      </c>
      <c r="W34" s="55" t="str">
        <f>+VLOOKUP(A34,[2]ERRF!G:AZ,45,0)</f>
        <v>0</v>
      </c>
    </row>
    <row r="35" spans="1:23">
      <c r="A35" s="51">
        <v>98020</v>
      </c>
      <c r="B35" s="47">
        <v>44567.11136574074</v>
      </c>
      <c r="C35" s="47"/>
      <c r="D35" s="48">
        <v>6818189</v>
      </c>
      <c r="E35" s="48"/>
      <c r="F35" s="48">
        <v>6818189</v>
      </c>
      <c r="G35" s="49" t="s">
        <v>74</v>
      </c>
      <c r="H35" s="50">
        <v>0</v>
      </c>
      <c r="I35" s="50">
        <v>0</v>
      </c>
      <c r="J35" s="50">
        <v>0</v>
      </c>
      <c r="K35" s="50">
        <v>0</v>
      </c>
      <c r="L35" s="50">
        <v>0</v>
      </c>
      <c r="M35" s="50">
        <v>0</v>
      </c>
      <c r="N35" s="49">
        <f>+F35</f>
        <v>6818189</v>
      </c>
      <c r="O35" s="50">
        <v>0</v>
      </c>
      <c r="P35" s="50">
        <v>0</v>
      </c>
      <c r="Q35" s="50">
        <v>0</v>
      </c>
      <c r="R35" s="50">
        <v>0</v>
      </c>
      <c r="S35" s="50">
        <v>0</v>
      </c>
      <c r="T35" s="50">
        <v>0</v>
      </c>
      <c r="U35" s="50">
        <v>0</v>
      </c>
      <c r="V35" s="50">
        <v>0</v>
      </c>
      <c r="W35" s="50">
        <v>0</v>
      </c>
    </row>
    <row r="36" spans="1:23">
      <c r="A36" s="51">
        <v>196386</v>
      </c>
      <c r="B36" s="47">
        <v>44985.383599537039</v>
      </c>
      <c r="C36" s="47"/>
      <c r="D36" s="48">
        <v>2589227</v>
      </c>
      <c r="E36" s="48"/>
      <c r="F36" s="48">
        <v>2589227</v>
      </c>
      <c r="G36" s="49" t="s">
        <v>65</v>
      </c>
      <c r="H36" s="52">
        <f>+VLOOKUP(A36,[2]ERRF!G:AZ,12,0)</f>
        <v>45047</v>
      </c>
      <c r="I36" s="52" t="str">
        <f>+VLOOKUP(A36,[2]ERRF!G:AZ,5,0)</f>
        <v>PT-5508244</v>
      </c>
      <c r="J36" s="50" t="str">
        <f>+VLOOKUP(A36,[2]ERRF!G:AZ,4,0)</f>
        <v>SUBSIDIADO PLENO</v>
      </c>
      <c r="K36" s="50" t="str">
        <f>+VLOOKUP(A36,[2]ERRF!G:AZ,6,0)</f>
        <v>A</v>
      </c>
      <c r="L36" s="53">
        <f>+VLOOKUP(A36,[2]ERRF!G:AZ,17,0)</f>
        <v>2589227</v>
      </c>
      <c r="M36" s="53"/>
      <c r="N36" s="54">
        <v>0</v>
      </c>
      <c r="O36" s="54">
        <f>+F36</f>
        <v>2589227</v>
      </c>
      <c r="P36" s="54">
        <f>+VLOOKUP(A36,[2]ERRF!G:AZ,39,0)</f>
        <v>0</v>
      </c>
      <c r="Q36" s="54">
        <f>+VLOOKUP(A36,[2]ERRF!G:AZ,37,0)</f>
        <v>0</v>
      </c>
      <c r="R36" s="50" t="str">
        <f>+VLOOKUP(A36,[2]ERRF!G:AZ,7,0)</f>
        <v>FACTURA PENDIENTE POR AUDITORIA</v>
      </c>
      <c r="S36" s="50" t="str">
        <f>+VLOOKUP(A36,[2]ERRF!G:AZ,21,0)</f>
        <v>NA</v>
      </c>
      <c r="T36" s="50" t="str">
        <f>+VLOOKUP(A36,[2]ERRF!G:AZ,20,0)</f>
        <v>NA</v>
      </c>
      <c r="U36" s="50" t="str">
        <f>+VLOOKUP(A36,[2]ERRF!G:AZ,44,0)</f>
        <v>0</v>
      </c>
      <c r="V36" s="50" t="str">
        <f>+VLOOKUP(A36,[2]ERRF!G:AZ,46,0)</f>
        <v>0</v>
      </c>
      <c r="W36" s="55" t="str">
        <f>+VLOOKUP(A36,[2]ERRF!G:AZ,45,0)</f>
        <v>0</v>
      </c>
    </row>
    <row r="37" spans="1:23">
      <c r="A37" s="51">
        <v>197051</v>
      </c>
      <c r="B37" s="47">
        <v>44987.167673611111</v>
      </c>
      <c r="C37" s="47"/>
      <c r="D37" s="48">
        <v>87700</v>
      </c>
      <c r="E37" s="48"/>
      <c r="F37" s="48">
        <v>87700</v>
      </c>
      <c r="G37" s="49" t="s">
        <v>74</v>
      </c>
      <c r="H37" s="50">
        <v>0</v>
      </c>
      <c r="I37" s="50">
        <v>0</v>
      </c>
      <c r="J37" s="50">
        <v>0</v>
      </c>
      <c r="K37" s="50">
        <v>0</v>
      </c>
      <c r="L37" s="50">
        <v>0</v>
      </c>
      <c r="M37" s="50">
        <v>0</v>
      </c>
      <c r="N37" s="49">
        <f t="shared" ref="N37:N43" si="5">+F37</f>
        <v>87700</v>
      </c>
      <c r="O37" s="50">
        <v>0</v>
      </c>
      <c r="P37" s="50">
        <v>0</v>
      </c>
      <c r="Q37" s="50">
        <v>0</v>
      </c>
      <c r="R37" s="50">
        <v>0</v>
      </c>
      <c r="S37" s="50">
        <v>0</v>
      </c>
      <c r="T37" s="50">
        <v>0</v>
      </c>
      <c r="U37" s="50">
        <v>0</v>
      </c>
      <c r="V37" s="50">
        <v>0</v>
      </c>
      <c r="W37" s="50">
        <v>0</v>
      </c>
    </row>
    <row r="38" spans="1:23">
      <c r="A38" s="51">
        <v>199482</v>
      </c>
      <c r="B38" s="47">
        <v>44999.24322916667</v>
      </c>
      <c r="C38" s="47"/>
      <c r="D38" s="48">
        <v>719177</v>
      </c>
      <c r="E38" s="48"/>
      <c r="F38" s="48">
        <v>719177</v>
      </c>
      <c r="G38" s="49" t="s">
        <v>74</v>
      </c>
      <c r="H38" s="50">
        <v>0</v>
      </c>
      <c r="I38" s="50">
        <v>0</v>
      </c>
      <c r="J38" s="50">
        <v>0</v>
      </c>
      <c r="K38" s="50">
        <v>0</v>
      </c>
      <c r="L38" s="50">
        <v>0</v>
      </c>
      <c r="M38" s="50">
        <v>0</v>
      </c>
      <c r="N38" s="49">
        <f t="shared" si="5"/>
        <v>719177</v>
      </c>
      <c r="O38" s="50">
        <v>0</v>
      </c>
      <c r="P38" s="50">
        <v>0</v>
      </c>
      <c r="Q38" s="50">
        <v>0</v>
      </c>
      <c r="R38" s="50">
        <v>0</v>
      </c>
      <c r="S38" s="50">
        <v>0</v>
      </c>
      <c r="T38" s="50">
        <v>0</v>
      </c>
      <c r="U38" s="50">
        <v>0</v>
      </c>
      <c r="V38" s="50">
        <v>0</v>
      </c>
      <c r="W38" s="50">
        <v>0</v>
      </c>
    </row>
    <row r="39" spans="1:23">
      <c r="A39" s="51">
        <v>202343</v>
      </c>
      <c r="B39" s="47">
        <v>45008.165972222225</v>
      </c>
      <c r="C39" s="47"/>
      <c r="D39" s="48">
        <v>533059</v>
      </c>
      <c r="E39" s="48"/>
      <c r="F39" s="48">
        <v>533059</v>
      </c>
      <c r="G39" s="49" t="s">
        <v>74</v>
      </c>
      <c r="H39" s="50">
        <v>0</v>
      </c>
      <c r="I39" s="50">
        <v>0</v>
      </c>
      <c r="J39" s="50">
        <v>0</v>
      </c>
      <c r="K39" s="50">
        <v>0</v>
      </c>
      <c r="L39" s="50">
        <v>0</v>
      </c>
      <c r="M39" s="50">
        <v>0</v>
      </c>
      <c r="N39" s="49">
        <f t="shared" si="5"/>
        <v>533059</v>
      </c>
      <c r="O39" s="50">
        <v>0</v>
      </c>
      <c r="P39" s="50">
        <v>0</v>
      </c>
      <c r="Q39" s="50">
        <v>0</v>
      </c>
      <c r="R39" s="50">
        <v>0</v>
      </c>
      <c r="S39" s="50">
        <v>0</v>
      </c>
      <c r="T39" s="50">
        <v>0</v>
      </c>
      <c r="U39" s="50">
        <v>0</v>
      </c>
      <c r="V39" s="50">
        <v>0</v>
      </c>
      <c r="W39" s="50">
        <v>0</v>
      </c>
    </row>
    <row r="40" spans="1:23">
      <c r="A40" s="51">
        <v>202738</v>
      </c>
      <c r="B40" s="47">
        <v>45010.527349537035</v>
      </c>
      <c r="C40" s="47"/>
      <c r="D40" s="48">
        <v>87700</v>
      </c>
      <c r="E40" s="48"/>
      <c r="F40" s="48">
        <v>87700</v>
      </c>
      <c r="G40" s="49" t="s">
        <v>74</v>
      </c>
      <c r="H40" s="50">
        <v>0</v>
      </c>
      <c r="I40" s="50">
        <v>0</v>
      </c>
      <c r="J40" s="50">
        <v>0</v>
      </c>
      <c r="K40" s="50">
        <v>0</v>
      </c>
      <c r="L40" s="50">
        <v>0</v>
      </c>
      <c r="M40" s="50">
        <v>0</v>
      </c>
      <c r="N40" s="49">
        <f t="shared" si="5"/>
        <v>87700</v>
      </c>
      <c r="O40" s="50">
        <v>0</v>
      </c>
      <c r="P40" s="50">
        <v>0</v>
      </c>
      <c r="Q40" s="50">
        <v>0</v>
      </c>
      <c r="R40" s="50">
        <v>0</v>
      </c>
      <c r="S40" s="50">
        <v>0</v>
      </c>
      <c r="T40" s="50">
        <v>0</v>
      </c>
      <c r="U40" s="50">
        <v>0</v>
      </c>
      <c r="V40" s="50">
        <v>0</v>
      </c>
      <c r="W40" s="50">
        <v>0</v>
      </c>
    </row>
    <row r="41" spans="1:23">
      <c r="A41" s="51">
        <v>207114</v>
      </c>
      <c r="B41" s="47">
        <v>45028.47997685185</v>
      </c>
      <c r="C41" s="47"/>
      <c r="D41" s="48">
        <v>3144905</v>
      </c>
      <c r="E41" s="48"/>
      <c r="F41" s="48">
        <v>3144905</v>
      </c>
      <c r="G41" s="49" t="s">
        <v>74</v>
      </c>
      <c r="H41" s="50">
        <v>0</v>
      </c>
      <c r="I41" s="50">
        <v>0</v>
      </c>
      <c r="J41" s="50">
        <v>0</v>
      </c>
      <c r="K41" s="50">
        <v>0</v>
      </c>
      <c r="L41" s="50">
        <v>0</v>
      </c>
      <c r="M41" s="50">
        <v>0</v>
      </c>
      <c r="N41" s="49">
        <f t="shared" si="5"/>
        <v>3144905</v>
      </c>
      <c r="O41" s="50">
        <v>0</v>
      </c>
      <c r="P41" s="50">
        <v>0</v>
      </c>
      <c r="Q41" s="50">
        <v>0</v>
      </c>
      <c r="R41" s="50">
        <v>0</v>
      </c>
      <c r="S41" s="50">
        <v>0</v>
      </c>
      <c r="T41" s="50">
        <v>0</v>
      </c>
      <c r="U41" s="50">
        <v>0</v>
      </c>
      <c r="V41" s="50">
        <v>0</v>
      </c>
      <c r="W41" s="50">
        <v>0</v>
      </c>
    </row>
    <row r="42" spans="1:23">
      <c r="A42" s="51">
        <v>209457</v>
      </c>
      <c r="B42" s="47">
        <v>45035.411874999998</v>
      </c>
      <c r="C42" s="47"/>
      <c r="D42" s="48">
        <v>404727</v>
      </c>
      <c r="E42" s="48"/>
      <c r="F42" s="48">
        <v>404727</v>
      </c>
      <c r="G42" s="49" t="s">
        <v>74</v>
      </c>
      <c r="H42" s="50">
        <v>0</v>
      </c>
      <c r="I42" s="50">
        <v>0</v>
      </c>
      <c r="J42" s="50">
        <v>0</v>
      </c>
      <c r="K42" s="50">
        <v>0</v>
      </c>
      <c r="L42" s="50">
        <v>0</v>
      </c>
      <c r="M42" s="50">
        <v>0</v>
      </c>
      <c r="N42" s="49">
        <f t="shared" si="5"/>
        <v>404727</v>
      </c>
      <c r="O42" s="50">
        <v>0</v>
      </c>
      <c r="P42" s="50">
        <v>0</v>
      </c>
      <c r="Q42" s="50">
        <v>0</v>
      </c>
      <c r="R42" s="50">
        <v>0</v>
      </c>
      <c r="S42" s="50">
        <v>0</v>
      </c>
      <c r="T42" s="50">
        <v>0</v>
      </c>
      <c r="U42" s="50">
        <v>0</v>
      </c>
      <c r="V42" s="50">
        <v>0</v>
      </c>
      <c r="W42" s="50">
        <v>0</v>
      </c>
    </row>
    <row r="43" spans="1:23">
      <c r="A43" s="51">
        <v>119672</v>
      </c>
      <c r="B43" s="47">
        <v>44664.091238425928</v>
      </c>
      <c r="C43" s="47"/>
      <c r="D43" s="48">
        <v>144300</v>
      </c>
      <c r="E43" s="48"/>
      <c r="F43" s="48">
        <v>144300</v>
      </c>
      <c r="G43" s="49" t="s">
        <v>74</v>
      </c>
      <c r="H43" s="50">
        <v>0</v>
      </c>
      <c r="I43" s="50">
        <v>0</v>
      </c>
      <c r="J43" s="50">
        <v>0</v>
      </c>
      <c r="K43" s="50">
        <v>0</v>
      </c>
      <c r="L43" s="50">
        <v>0</v>
      </c>
      <c r="M43" s="50">
        <v>0</v>
      </c>
      <c r="N43" s="49">
        <f t="shared" si="5"/>
        <v>144300</v>
      </c>
      <c r="O43" s="50">
        <v>0</v>
      </c>
      <c r="P43" s="50">
        <v>0</v>
      </c>
      <c r="Q43" s="50">
        <v>0</v>
      </c>
      <c r="R43" s="50">
        <v>0</v>
      </c>
      <c r="S43" s="50">
        <v>0</v>
      </c>
      <c r="T43" s="50">
        <v>0</v>
      </c>
      <c r="U43" s="50">
        <v>0</v>
      </c>
      <c r="V43" s="50">
        <v>0</v>
      </c>
      <c r="W43" s="50">
        <v>0</v>
      </c>
    </row>
    <row r="44" spans="1:23" s="59" customFormat="1" ht="12">
      <c r="A44" s="56"/>
      <c r="B44" s="57"/>
      <c r="C44" s="57"/>
      <c r="D44" s="58">
        <f>SUBTOTAL(9,D2:D34)</f>
        <v>84702952</v>
      </c>
      <c r="E44" s="58">
        <f>SUBTOTAL(9,E2:E34)</f>
        <v>236000</v>
      </c>
      <c r="F44" s="58">
        <f>SUM(F2:F34)</f>
        <v>75703506</v>
      </c>
      <c r="G44" s="56"/>
      <c r="H44" s="57"/>
      <c r="I44" s="57"/>
      <c r="J44" s="56"/>
      <c r="K44" s="56"/>
      <c r="L44" s="58">
        <f t="shared" ref="L44:Q44" si="6">SUBTOTAL(9,L2:L34)</f>
        <v>71011996</v>
      </c>
      <c r="M44" s="58">
        <f t="shared" si="6"/>
        <v>0</v>
      </c>
      <c r="N44" s="58">
        <f t="shared" si="6"/>
        <v>13694656</v>
      </c>
      <c r="O44" s="58">
        <f t="shared" si="6"/>
        <v>60303057</v>
      </c>
      <c r="P44" s="58">
        <f t="shared" si="6"/>
        <v>558267</v>
      </c>
      <c r="Q44" s="58">
        <f t="shared" si="6"/>
        <v>618560</v>
      </c>
      <c r="R44" s="56"/>
      <c r="S44" s="56"/>
      <c r="T44" s="56"/>
      <c r="U44" s="56"/>
      <c r="V44" s="56"/>
      <c r="W44" s="56"/>
    </row>
    <row r="46" spans="1:23">
      <c r="G46" s="61" t="s">
        <v>79</v>
      </c>
      <c r="H46" s="49">
        <f>+F44</f>
        <v>75703506</v>
      </c>
      <c r="I46" s="62"/>
    </row>
    <row r="47" spans="1:23">
      <c r="G47" s="50" t="s">
        <v>63</v>
      </c>
      <c r="H47" s="49">
        <f>+M44</f>
        <v>0</v>
      </c>
      <c r="I47" s="62"/>
    </row>
    <row r="48" spans="1:23">
      <c r="G48" s="50" t="s">
        <v>64</v>
      </c>
      <c r="H48" s="49">
        <f>+N44</f>
        <v>13694656</v>
      </c>
      <c r="I48" s="62"/>
    </row>
    <row r="49" spans="7:9">
      <c r="G49" s="50" t="s">
        <v>65</v>
      </c>
      <c r="H49" s="49">
        <f>+O44</f>
        <v>60303057</v>
      </c>
      <c r="I49" s="62"/>
    </row>
    <row r="50" spans="7:9">
      <c r="G50" s="50" t="s">
        <v>80</v>
      </c>
      <c r="H50" s="49">
        <f>+P44</f>
        <v>558267</v>
      </c>
      <c r="I50" s="62"/>
    </row>
    <row r="51" spans="7:9">
      <c r="G51" s="50" t="s">
        <v>67</v>
      </c>
      <c r="H51" s="49">
        <f>+Q44</f>
        <v>618560</v>
      </c>
      <c r="I51" s="62"/>
    </row>
    <row r="52" spans="7:9">
      <c r="G52" s="61" t="s">
        <v>81</v>
      </c>
      <c r="H52" s="54">
        <f>24611360+79314+70000+27500</f>
        <v>24788174</v>
      </c>
      <c r="I52" s="55"/>
    </row>
    <row r="53" spans="7:9">
      <c r="G53" s="50" t="s">
        <v>82</v>
      </c>
      <c r="H53" s="63">
        <f>+H51-H52</f>
        <v>-24169614</v>
      </c>
    </row>
  </sheetData>
  <autoFilter ref="A1:V43" xr:uid="{AE7B562C-3A3D-42CC-967B-F5E5591D5CB6}">
    <filterColumn colId="6">
      <filters>
        <filter val="CANCELADA"/>
        <filter val="CANCELADA Y SALDO A FAVOR DEL PRESTADOR"/>
        <filter val="EN REVISION"/>
        <filter val="NO RADICADA"/>
      </filters>
    </filterColumn>
  </autoFilter>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6336B-443E-4800-9DB2-BF6308A8C985}">
  <dimension ref="A1:K32"/>
  <sheetViews>
    <sheetView workbookViewId="0">
      <selection activeCell="D11" sqref="D11"/>
    </sheetView>
  </sheetViews>
  <sheetFormatPr defaultColWidth="11.42578125" defaultRowHeight="15"/>
  <cols>
    <col min="7" max="7" width="20.85546875" customWidth="1"/>
    <col min="10" max="10" width="17.42578125" customWidth="1"/>
  </cols>
  <sheetData>
    <row r="1" spans="1:11">
      <c r="A1" s="64" t="s">
        <v>83</v>
      </c>
      <c r="B1" s="64" t="s">
        <v>84</v>
      </c>
      <c r="C1" s="64" t="s">
        <v>85</v>
      </c>
      <c r="D1" s="64" t="s">
        <v>86</v>
      </c>
      <c r="E1" s="64" t="s">
        <v>87</v>
      </c>
      <c r="F1" s="64" t="s">
        <v>88</v>
      </c>
      <c r="G1" s="64" t="s">
        <v>89</v>
      </c>
      <c r="H1" s="64" t="s">
        <v>90</v>
      </c>
      <c r="I1" s="64" t="s">
        <v>91</v>
      </c>
      <c r="J1" s="64" t="s">
        <v>92</v>
      </c>
    </row>
    <row r="2" spans="1:11">
      <c r="A2" s="65">
        <v>891501676</v>
      </c>
      <c r="B2" t="s">
        <v>93</v>
      </c>
      <c r="C2" s="65">
        <v>162125</v>
      </c>
      <c r="D2" t="s">
        <v>94</v>
      </c>
      <c r="E2" s="65" t="s">
        <v>95</v>
      </c>
      <c r="F2" s="65" t="s">
        <v>96</v>
      </c>
      <c r="G2" s="66">
        <v>1222898</v>
      </c>
      <c r="H2" s="67">
        <v>44839</v>
      </c>
      <c r="I2" s="67">
        <v>44882</v>
      </c>
      <c r="J2" s="66">
        <v>1222898</v>
      </c>
      <c r="K2" t="s">
        <v>75</v>
      </c>
    </row>
    <row r="3" spans="1:11">
      <c r="A3" s="65">
        <v>891501676</v>
      </c>
      <c r="B3" t="s">
        <v>93</v>
      </c>
      <c r="C3" s="65">
        <v>162295</v>
      </c>
      <c r="D3" t="s">
        <v>94</v>
      </c>
      <c r="E3" s="65" t="s">
        <v>95</v>
      </c>
      <c r="F3" s="65" t="s">
        <v>96</v>
      </c>
      <c r="G3" s="66">
        <v>1379897</v>
      </c>
      <c r="H3" s="67">
        <v>44840</v>
      </c>
      <c r="I3" s="67">
        <v>44882</v>
      </c>
      <c r="J3" s="66">
        <v>1379897</v>
      </c>
      <c r="K3" t="s">
        <v>75</v>
      </c>
    </row>
    <row r="4" spans="1:11">
      <c r="A4" s="65">
        <v>891501676</v>
      </c>
      <c r="B4" t="s">
        <v>93</v>
      </c>
      <c r="C4" s="65">
        <v>2202996</v>
      </c>
      <c r="D4" t="s">
        <v>97</v>
      </c>
      <c r="E4" s="65" t="s">
        <v>98</v>
      </c>
      <c r="F4" s="65" t="s">
        <v>99</v>
      </c>
      <c r="G4" s="66">
        <v>149845</v>
      </c>
      <c r="H4" s="67">
        <v>43875</v>
      </c>
      <c r="I4" s="67">
        <v>44075</v>
      </c>
      <c r="J4" s="66">
        <v>149845</v>
      </c>
      <c r="K4" t="str">
        <f>+VLOOKUP(C4,'CARTERA DEPURADA'!A:G,7,0)</f>
        <v>NO RADICADA</v>
      </c>
    </row>
    <row r="5" spans="1:11">
      <c r="A5" s="65">
        <v>891501676</v>
      </c>
      <c r="B5" t="s">
        <v>93</v>
      </c>
      <c r="C5" s="65">
        <v>52059</v>
      </c>
      <c r="D5" t="s">
        <v>94</v>
      </c>
      <c r="E5" s="65" t="s">
        <v>100</v>
      </c>
      <c r="F5" s="65" t="s">
        <v>101</v>
      </c>
      <c r="G5" s="66">
        <v>106420678</v>
      </c>
      <c r="H5" s="67">
        <v>44344</v>
      </c>
      <c r="I5" s="67">
        <v>44362</v>
      </c>
      <c r="J5" s="66">
        <v>189098</v>
      </c>
      <c r="K5" t="s">
        <v>75</v>
      </c>
    </row>
    <row r="6" spans="1:11">
      <c r="A6" s="65">
        <v>891501676</v>
      </c>
      <c r="B6" t="s">
        <v>93</v>
      </c>
      <c r="C6" s="65">
        <v>47057</v>
      </c>
      <c r="D6" t="s">
        <v>94</v>
      </c>
      <c r="E6" s="65" t="s">
        <v>100</v>
      </c>
      <c r="F6" s="65" t="s">
        <v>102</v>
      </c>
      <c r="G6" s="66">
        <v>8954803</v>
      </c>
      <c r="H6" s="67">
        <v>44316</v>
      </c>
      <c r="I6" s="67">
        <v>44341</v>
      </c>
      <c r="J6" s="66">
        <v>200800</v>
      </c>
      <c r="K6" t="str">
        <f>+VLOOKUP(C6,'CARTERA DEPURADA'!A:G,7,0)</f>
        <v>CANCELADA</v>
      </c>
    </row>
    <row r="7" spans="1:11">
      <c r="A7" s="65">
        <v>891501676</v>
      </c>
      <c r="B7" t="s">
        <v>93</v>
      </c>
      <c r="C7" s="65">
        <v>156644</v>
      </c>
      <c r="D7" t="s">
        <v>94</v>
      </c>
      <c r="E7" s="65" t="s">
        <v>95</v>
      </c>
      <c r="F7" s="65" t="s">
        <v>103</v>
      </c>
      <c r="G7" s="66">
        <v>254100</v>
      </c>
      <c r="H7" s="67">
        <v>44819</v>
      </c>
      <c r="I7" s="67">
        <v>44882</v>
      </c>
      <c r="J7" s="66">
        <v>254100</v>
      </c>
      <c r="K7" t="s">
        <v>75</v>
      </c>
    </row>
    <row r="8" spans="1:11">
      <c r="A8" s="65">
        <v>891501676</v>
      </c>
      <c r="B8" t="s">
        <v>93</v>
      </c>
      <c r="C8" s="65">
        <v>41917</v>
      </c>
      <c r="D8" t="s">
        <v>94</v>
      </c>
      <c r="E8" s="65" t="s">
        <v>100</v>
      </c>
      <c r="F8" s="65" t="s">
        <v>102</v>
      </c>
      <c r="G8" s="66">
        <v>2603500</v>
      </c>
      <c r="H8" s="67">
        <v>44294</v>
      </c>
      <c r="I8" s="67">
        <v>44341</v>
      </c>
      <c r="J8" s="66">
        <v>2603500</v>
      </c>
      <c r="K8" t="str">
        <f>+VLOOKUP(C8,'CARTERA DEPURADA'!A:G,7,0)</f>
        <v>NO RADICADA</v>
      </c>
    </row>
    <row r="9" spans="1:11">
      <c r="A9" s="65">
        <v>891501676</v>
      </c>
      <c r="B9" t="s">
        <v>93</v>
      </c>
      <c r="C9" s="65">
        <v>112799</v>
      </c>
      <c r="D9" t="s">
        <v>94</v>
      </c>
      <c r="E9" s="65" t="s">
        <v>95</v>
      </c>
      <c r="F9" s="65" t="s">
        <v>104</v>
      </c>
      <c r="G9" s="66">
        <v>6986376</v>
      </c>
      <c r="H9" s="67">
        <v>44637</v>
      </c>
      <c r="I9" s="67">
        <v>44798</v>
      </c>
      <c r="J9" s="66">
        <v>266400</v>
      </c>
      <c r="K9" t="s">
        <v>75</v>
      </c>
    </row>
    <row r="10" spans="1:11">
      <c r="A10" s="65">
        <v>891501676</v>
      </c>
      <c r="B10" t="s">
        <v>93</v>
      </c>
      <c r="C10" s="65">
        <v>170520</v>
      </c>
      <c r="D10" t="s">
        <v>94</v>
      </c>
      <c r="E10" s="65" t="s">
        <v>95</v>
      </c>
      <c r="F10" s="65" t="s">
        <v>105</v>
      </c>
      <c r="G10" s="66">
        <v>28900</v>
      </c>
      <c r="H10" s="67">
        <v>44876</v>
      </c>
      <c r="I10" s="67">
        <v>44916</v>
      </c>
      <c r="J10" s="66">
        <v>28900</v>
      </c>
      <c r="K10" t="str">
        <f>+VLOOKUP(C10,'CARTERA DEPURADA'!A:G,7,0)</f>
        <v>CANCELADA Y SALDO A FAVOR DEL PRESTADOR</v>
      </c>
    </row>
    <row r="11" spans="1:11">
      <c r="A11" s="65">
        <v>891501676</v>
      </c>
      <c r="B11" t="s">
        <v>93</v>
      </c>
      <c r="C11" s="65">
        <v>163273</v>
      </c>
      <c r="D11" t="s">
        <v>94</v>
      </c>
      <c r="E11" s="65" t="s">
        <v>95</v>
      </c>
      <c r="F11" s="65" t="s">
        <v>96</v>
      </c>
      <c r="G11" s="66">
        <v>2926305</v>
      </c>
      <c r="H11" s="67">
        <v>44845</v>
      </c>
      <c r="I11" s="67">
        <v>44882</v>
      </c>
      <c r="J11" s="66">
        <v>2926305</v>
      </c>
      <c r="K11" t="s">
        <v>75</v>
      </c>
    </row>
    <row r="12" spans="1:11">
      <c r="A12" s="65">
        <v>891501676</v>
      </c>
      <c r="B12" t="s">
        <v>93</v>
      </c>
      <c r="C12" s="65">
        <v>142737</v>
      </c>
      <c r="D12" t="s">
        <v>94</v>
      </c>
      <c r="E12" s="65" t="s">
        <v>95</v>
      </c>
      <c r="F12" s="65" t="s">
        <v>106</v>
      </c>
      <c r="G12" s="66">
        <v>296000</v>
      </c>
      <c r="H12" s="67">
        <v>44763</v>
      </c>
      <c r="I12" s="67">
        <v>44825</v>
      </c>
      <c r="J12" s="66">
        <v>29600</v>
      </c>
      <c r="K12" t="s">
        <v>75</v>
      </c>
    </row>
    <row r="13" spans="1:11">
      <c r="A13" s="65">
        <v>891501676</v>
      </c>
      <c r="B13" t="s">
        <v>93</v>
      </c>
      <c r="C13" s="65">
        <v>106719</v>
      </c>
      <c r="D13" t="s">
        <v>94</v>
      </c>
      <c r="E13" s="65" t="s">
        <v>95</v>
      </c>
      <c r="F13" s="65" t="s">
        <v>99</v>
      </c>
      <c r="G13" s="66">
        <v>30000</v>
      </c>
      <c r="H13" s="67">
        <v>44609</v>
      </c>
      <c r="I13" s="67">
        <v>44798</v>
      </c>
      <c r="J13" s="66">
        <v>30000</v>
      </c>
      <c r="K13" t="str">
        <f>+VLOOKUP(C13,'CARTERA DEPURADA'!A:G,7,0)</f>
        <v>CANASTA COVID</v>
      </c>
    </row>
    <row r="14" spans="1:11">
      <c r="A14" s="65">
        <v>891501676</v>
      </c>
      <c r="B14" t="s">
        <v>93</v>
      </c>
      <c r="C14" s="65">
        <v>106728</v>
      </c>
      <c r="D14" t="s">
        <v>94</v>
      </c>
      <c r="E14" s="65" t="s">
        <v>95</v>
      </c>
      <c r="F14" s="65" t="s">
        <v>99</v>
      </c>
      <c r="G14" s="66">
        <v>30000</v>
      </c>
      <c r="H14" s="67">
        <v>44609</v>
      </c>
      <c r="I14" s="67">
        <v>44798</v>
      </c>
      <c r="J14" s="66">
        <v>30000</v>
      </c>
      <c r="K14" t="str">
        <f>+VLOOKUP(C14,'CARTERA DEPURADA'!A:G,7,0)</f>
        <v>CANASTA COVID</v>
      </c>
    </row>
    <row r="15" spans="1:11">
      <c r="A15" s="65">
        <v>891501676</v>
      </c>
      <c r="B15" t="s">
        <v>93</v>
      </c>
      <c r="C15" s="65">
        <v>156222</v>
      </c>
      <c r="D15" t="s">
        <v>94</v>
      </c>
      <c r="E15" s="65" t="s">
        <v>95</v>
      </c>
      <c r="F15" s="65" t="s">
        <v>103</v>
      </c>
      <c r="G15" s="66">
        <v>323786</v>
      </c>
      <c r="H15" s="67">
        <v>44819</v>
      </c>
      <c r="I15" s="67">
        <v>44882</v>
      </c>
      <c r="J15" s="66">
        <v>323786</v>
      </c>
      <c r="K15" t="s">
        <v>75</v>
      </c>
    </row>
    <row r="16" spans="1:11">
      <c r="A16" s="65">
        <v>891501676</v>
      </c>
      <c r="B16" t="s">
        <v>93</v>
      </c>
      <c r="C16" s="65">
        <v>162133</v>
      </c>
      <c r="D16" t="s">
        <v>94</v>
      </c>
      <c r="E16" s="65" t="s">
        <v>95</v>
      </c>
      <c r="F16" s="65" t="s">
        <v>96</v>
      </c>
      <c r="G16" s="66">
        <v>494800</v>
      </c>
      <c r="H16" s="67">
        <v>44839</v>
      </c>
      <c r="I16" s="67">
        <v>44882</v>
      </c>
      <c r="J16" s="66">
        <v>494800</v>
      </c>
      <c r="K16" t="s">
        <v>75</v>
      </c>
    </row>
    <row r="17" spans="1:11">
      <c r="A17" s="65">
        <v>891501676</v>
      </c>
      <c r="B17" t="s">
        <v>93</v>
      </c>
      <c r="C17" s="65">
        <v>165325</v>
      </c>
      <c r="D17" t="s">
        <v>94</v>
      </c>
      <c r="E17" s="65" t="s">
        <v>95</v>
      </c>
      <c r="F17" s="65" t="s">
        <v>96</v>
      </c>
      <c r="G17" s="66">
        <v>57700</v>
      </c>
      <c r="H17" s="67">
        <v>44854</v>
      </c>
      <c r="I17" s="67">
        <v>44882</v>
      </c>
      <c r="J17" s="66">
        <v>54000</v>
      </c>
      <c r="K17" t="str">
        <f>+VLOOKUP(C17,'CARTERA DEPURADA'!A:G,7,0)</f>
        <v>CANCELADA Y SALDO A FAVOR DEL PRESTADOR</v>
      </c>
    </row>
    <row r="18" spans="1:11">
      <c r="A18" s="65">
        <v>891501676</v>
      </c>
      <c r="B18" t="s">
        <v>93</v>
      </c>
      <c r="C18" s="65">
        <v>52060</v>
      </c>
      <c r="D18" t="s">
        <v>94</v>
      </c>
      <c r="E18" s="65" t="s">
        <v>100</v>
      </c>
      <c r="F18" s="65" t="s">
        <v>101</v>
      </c>
      <c r="G18" s="66">
        <v>551296</v>
      </c>
      <c r="H18" s="67">
        <v>44344</v>
      </c>
      <c r="I18" s="67">
        <v>44367</v>
      </c>
      <c r="J18" s="66">
        <v>551296</v>
      </c>
      <c r="K18" t="str">
        <f>+VLOOKUP(C18,'CARTERA DEPURADA'!A:G,7,0)</f>
        <v>NO RADICADA</v>
      </c>
    </row>
    <row r="19" spans="1:11">
      <c r="A19" s="65">
        <v>891501676</v>
      </c>
      <c r="B19" t="s">
        <v>93</v>
      </c>
      <c r="C19" s="65">
        <v>168998</v>
      </c>
      <c r="D19" t="s">
        <v>94</v>
      </c>
      <c r="E19" s="65" t="s">
        <v>95</v>
      </c>
      <c r="F19" s="65" t="s">
        <v>105</v>
      </c>
      <c r="G19" s="66">
        <v>57800</v>
      </c>
      <c r="H19" s="67">
        <v>44869</v>
      </c>
      <c r="I19" s="67">
        <v>44916</v>
      </c>
      <c r="J19" s="66">
        <v>57800</v>
      </c>
      <c r="K19" t="str">
        <f>+VLOOKUP(C19,'CARTERA DEPURADA'!A:G,7,0)</f>
        <v>CANCELADA Y SALDO A FAVOR DEL PRESTADOR</v>
      </c>
    </row>
    <row r="20" spans="1:11">
      <c r="A20" s="65">
        <v>891501676</v>
      </c>
      <c r="B20" t="s">
        <v>93</v>
      </c>
      <c r="C20" s="65">
        <v>66329</v>
      </c>
      <c r="D20" t="s">
        <v>94</v>
      </c>
      <c r="E20" s="65" t="s">
        <v>100</v>
      </c>
      <c r="F20" s="65" t="s">
        <v>107</v>
      </c>
      <c r="G20" s="66">
        <v>58000</v>
      </c>
      <c r="H20" s="67">
        <v>44419</v>
      </c>
      <c r="I20" s="67">
        <v>44630</v>
      </c>
      <c r="J20" s="66">
        <v>58000</v>
      </c>
      <c r="K20" t="str">
        <f>+VLOOKUP(C20,'CARTERA DEPURADA'!A:G,7,0)</f>
        <v>CANASTA COVID</v>
      </c>
    </row>
    <row r="21" spans="1:11">
      <c r="A21" s="65">
        <v>891501676</v>
      </c>
      <c r="B21" t="s">
        <v>93</v>
      </c>
      <c r="C21" s="65">
        <v>145442</v>
      </c>
      <c r="D21" t="s">
        <v>94</v>
      </c>
      <c r="E21" s="65" t="s">
        <v>95</v>
      </c>
      <c r="F21" s="65" t="s">
        <v>107</v>
      </c>
      <c r="G21" s="66">
        <v>641700</v>
      </c>
      <c r="H21" s="67">
        <v>44775</v>
      </c>
      <c r="I21" s="67">
        <v>44882</v>
      </c>
      <c r="J21" s="66">
        <v>641700</v>
      </c>
      <c r="K21" t="s">
        <v>75</v>
      </c>
    </row>
    <row r="22" spans="1:11">
      <c r="A22" s="65">
        <v>891501676</v>
      </c>
      <c r="B22" t="s">
        <v>93</v>
      </c>
      <c r="C22" s="65">
        <v>45146</v>
      </c>
      <c r="D22" t="s">
        <v>94</v>
      </c>
      <c r="E22" s="65" t="s">
        <v>100</v>
      </c>
      <c r="F22" s="65" t="s">
        <v>102</v>
      </c>
      <c r="G22" s="66">
        <v>6842</v>
      </c>
      <c r="H22" s="67">
        <v>44308</v>
      </c>
      <c r="I22" s="67">
        <v>44341</v>
      </c>
      <c r="J22" s="66">
        <v>6842</v>
      </c>
      <c r="K22" t="str">
        <f>+VLOOKUP(C22,'CARTERA DEPURADA'!A:G,7,0)</f>
        <v>NO RADICADA</v>
      </c>
    </row>
    <row r="23" spans="1:11">
      <c r="A23" s="65">
        <v>891501676</v>
      </c>
      <c r="B23" t="s">
        <v>93</v>
      </c>
      <c r="C23" s="65">
        <v>63458</v>
      </c>
      <c r="D23" t="s">
        <v>94</v>
      </c>
      <c r="E23" s="65" t="s">
        <v>100</v>
      </c>
      <c r="F23" s="65" t="s">
        <v>106</v>
      </c>
      <c r="G23" s="66">
        <v>80800</v>
      </c>
      <c r="H23" s="67">
        <v>44404</v>
      </c>
      <c r="I23" s="67">
        <v>44484</v>
      </c>
      <c r="J23" s="66">
        <v>80800</v>
      </c>
      <c r="K23" t="str">
        <f>+VLOOKUP(C23,'CARTERA DEPURADA'!A:G,7,0)</f>
        <v>CANASTA COVID</v>
      </c>
    </row>
    <row r="24" spans="1:11">
      <c r="A24" s="65">
        <v>891501676</v>
      </c>
      <c r="B24" t="s">
        <v>93</v>
      </c>
      <c r="C24" s="65">
        <v>66324</v>
      </c>
      <c r="D24" t="s">
        <v>94</v>
      </c>
      <c r="E24" s="65" t="s">
        <v>100</v>
      </c>
      <c r="F24" s="65" t="s">
        <v>107</v>
      </c>
      <c r="G24" s="66">
        <v>80800</v>
      </c>
      <c r="H24" s="67">
        <v>44419</v>
      </c>
      <c r="I24" s="67">
        <v>44630</v>
      </c>
      <c r="J24" s="66">
        <v>80800</v>
      </c>
      <c r="K24" t="str">
        <f>+VLOOKUP(C24,'CARTERA DEPURADA'!A:G,7,0)</f>
        <v>CANASTA COVID</v>
      </c>
    </row>
    <row r="25" spans="1:11">
      <c r="A25" s="65">
        <v>891501676</v>
      </c>
      <c r="B25" t="s">
        <v>93</v>
      </c>
      <c r="C25" s="65">
        <v>5240</v>
      </c>
      <c r="D25" t="s">
        <v>94</v>
      </c>
      <c r="E25" s="65" t="s">
        <v>98</v>
      </c>
      <c r="F25" s="65" t="s">
        <v>96</v>
      </c>
      <c r="G25" s="66">
        <v>80832</v>
      </c>
      <c r="H25" s="67">
        <v>44118</v>
      </c>
      <c r="I25" s="67">
        <v>44147</v>
      </c>
      <c r="J25" s="66">
        <v>80832</v>
      </c>
      <c r="K25" t="str">
        <f>+VLOOKUP(C25,'CARTERA DEPURADA'!A:G,7,0)</f>
        <v>NO RADICADA</v>
      </c>
    </row>
    <row r="26" spans="1:11">
      <c r="A26" s="65">
        <v>891501676</v>
      </c>
      <c r="B26" t="s">
        <v>93</v>
      </c>
      <c r="C26" s="65">
        <v>106712</v>
      </c>
      <c r="D26" t="s">
        <v>94</v>
      </c>
      <c r="E26" s="65" t="s">
        <v>95</v>
      </c>
      <c r="F26" s="65" t="s">
        <v>99</v>
      </c>
      <c r="G26" s="66">
        <v>80832</v>
      </c>
      <c r="H26" s="67">
        <v>44609</v>
      </c>
      <c r="I26" s="67">
        <v>44798</v>
      </c>
      <c r="J26" s="66">
        <v>80832</v>
      </c>
      <c r="K26" t="str">
        <f>+VLOOKUP(C26,'CARTERA DEPURADA'!A:G,7,0)</f>
        <v>CANASTA COVID</v>
      </c>
    </row>
    <row r="27" spans="1:11">
      <c r="A27" s="65">
        <v>891501676</v>
      </c>
      <c r="B27" t="s">
        <v>93</v>
      </c>
      <c r="C27" s="65">
        <v>2206647</v>
      </c>
      <c r="D27" t="s">
        <v>97</v>
      </c>
      <c r="E27" s="65" t="s">
        <v>98</v>
      </c>
      <c r="F27" s="65" t="s">
        <v>99</v>
      </c>
      <c r="G27" s="66">
        <v>2151815</v>
      </c>
      <c r="H27" s="67">
        <v>43889</v>
      </c>
      <c r="I27" s="67">
        <v>44075</v>
      </c>
      <c r="J27" s="66">
        <v>2151815</v>
      </c>
      <c r="K27" t="str">
        <f>+VLOOKUP(C27,'CARTERA DEPURADA'!A:G,7,0)</f>
        <v>NO RADICADA</v>
      </c>
    </row>
    <row r="28" spans="1:11">
      <c r="A28" s="65">
        <v>891501676</v>
      </c>
      <c r="B28" t="s">
        <v>93</v>
      </c>
      <c r="C28" s="65">
        <v>57347</v>
      </c>
      <c r="D28" t="s">
        <v>94</v>
      </c>
      <c r="E28" s="65" t="s">
        <v>100</v>
      </c>
      <c r="F28" s="65" t="s">
        <v>108</v>
      </c>
      <c r="G28" s="66">
        <v>300495</v>
      </c>
      <c r="H28" s="67">
        <v>44372</v>
      </c>
      <c r="I28" s="67">
        <v>44390</v>
      </c>
      <c r="J28" s="66">
        <v>300495</v>
      </c>
      <c r="K28" t="str">
        <f>+VLOOKUP(C28,'CARTERA DEPURADA'!A:G,7,0)</f>
        <v>NO RADICADA</v>
      </c>
    </row>
    <row r="29" spans="1:11">
      <c r="A29" s="65">
        <v>891501676</v>
      </c>
      <c r="B29" t="s">
        <v>93</v>
      </c>
      <c r="C29" s="65">
        <v>194538</v>
      </c>
      <c r="D29" t="s">
        <v>109</v>
      </c>
      <c r="E29" s="65" t="s">
        <v>98</v>
      </c>
      <c r="F29" s="65" t="s">
        <v>99</v>
      </c>
      <c r="G29" s="66">
        <v>3225315</v>
      </c>
      <c r="H29" s="67">
        <v>43874</v>
      </c>
      <c r="I29" s="67">
        <v>44075</v>
      </c>
      <c r="J29" s="66">
        <v>3225315</v>
      </c>
      <c r="K29" t="str">
        <f>+VLOOKUP(C29,'CARTERA DEPURADA'!A:G,7,0)</f>
        <v>NO RADICADA</v>
      </c>
    </row>
    <row r="30" spans="1:11">
      <c r="A30" s="65">
        <v>891501676</v>
      </c>
      <c r="B30" t="s">
        <v>93</v>
      </c>
      <c r="C30" s="65">
        <v>128764</v>
      </c>
      <c r="D30" t="s">
        <v>94</v>
      </c>
      <c r="E30" s="65" t="s">
        <v>95</v>
      </c>
      <c r="F30" s="65" t="s">
        <v>101</v>
      </c>
      <c r="G30" s="66">
        <v>461292</v>
      </c>
      <c r="H30" s="67">
        <v>44703</v>
      </c>
      <c r="I30" s="67">
        <v>44916</v>
      </c>
      <c r="J30" s="66">
        <v>461292</v>
      </c>
      <c r="K30" t="str">
        <f>+VLOOKUP(C30,'CARTERA DEPURADA'!A:G,7,0)</f>
        <v>CANCELADA</v>
      </c>
    </row>
    <row r="31" spans="1:11">
      <c r="A31" s="65">
        <v>891501676</v>
      </c>
      <c r="B31" t="s">
        <v>93</v>
      </c>
      <c r="C31" s="65">
        <v>2204847</v>
      </c>
      <c r="D31" t="s">
        <v>97</v>
      </c>
      <c r="E31" s="65" t="s">
        <v>98</v>
      </c>
      <c r="F31" s="65" t="s">
        <v>99</v>
      </c>
      <c r="G31" s="66">
        <v>4624716</v>
      </c>
      <c r="H31" s="67">
        <v>43882</v>
      </c>
      <c r="I31" s="67">
        <v>44075</v>
      </c>
      <c r="J31" s="66">
        <v>4624716</v>
      </c>
      <c r="K31" t="str">
        <f>+VLOOKUP(C31,'CARTERA DEPURADA'!A:G,7,0)</f>
        <v>NO RADICADA</v>
      </c>
    </row>
    <row r="32" spans="1:11">
      <c r="J32">
        <f>SUBTOTAL(9,J2:J31)</f>
        <v>22586464</v>
      </c>
    </row>
  </sheetData>
  <autoFilter ref="A1:K31" xr:uid="{8DE3D679-FE5E-4D3D-8E2F-F8391C05A1F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Luisa Fernanda Matute Romero</dc:creator>
  <cp:keywords/>
  <dc:description/>
  <cp:lastModifiedBy>Luisa Fernanda Matute Romero</cp:lastModifiedBy>
  <cp:revision/>
  <dcterms:created xsi:type="dcterms:W3CDTF">2023-05-04T20:37:15Z</dcterms:created>
  <dcterms:modified xsi:type="dcterms:W3CDTF">2023-06-05T15:40:47Z</dcterms:modified>
  <cp:category/>
  <cp:contentStatus/>
</cp:coreProperties>
</file>