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ANTIOQUIA-CALDAS-HUILA\ESE HOSPITAL SAN JUAN DE DIOS ITUANGO\"/>
    </mc:Choice>
  </mc:AlternateContent>
  <xr:revisionPtr revIDLastSave="0" documentId="8_{1490C2DB-C8F6-437C-89C7-E08C1D301AF3}" xr6:coauthVersionLast="47" xr6:coauthVersionMax="47" xr10:uidLastSave="{00000000-0000-0000-0000-000000000000}"/>
  <bookViews>
    <workbookView xWindow="-120" yWindow="-120" windowWidth="20730" windowHeight="11160" xr2:uid="{CF51ACC8-2055-4C36-BD9B-A0D99C669798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33" i="1"/>
  <c r="AF28" i="1"/>
  <c r="AD28" i="1"/>
  <c r="AC28" i="1"/>
  <c r="AB28" i="1"/>
  <c r="AA28" i="1"/>
  <c r="M28" i="1"/>
  <c r="L28" i="1"/>
  <c r="H28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K19" i="1"/>
  <c r="J19" i="1"/>
  <c r="N19" i="1" s="1"/>
  <c r="O19" i="1" s="1"/>
  <c r="I19" i="1"/>
  <c r="G19" i="1"/>
  <c r="AG19" i="1" s="1"/>
  <c r="F19" i="1"/>
  <c r="E19" i="1"/>
  <c r="D19" i="1"/>
  <c r="C19" i="1"/>
  <c r="AI18" i="1"/>
  <c r="AE18" i="1"/>
  <c r="Z18" i="1"/>
  <c r="X18" i="1"/>
  <c r="U18" i="1"/>
  <c r="S18" i="1"/>
  <c r="R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P17" i="1"/>
  <c r="R17" i="1" s="1"/>
  <c r="N17" i="1"/>
  <c r="AG17" i="1" s="1"/>
  <c r="K17" i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J16" i="1"/>
  <c r="N16" i="1" s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N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N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J13" i="1"/>
  <c r="N13" i="1" s="1"/>
  <c r="I13" i="1"/>
  <c r="I28" i="1" s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R11" i="1"/>
  <c r="Q11" i="1"/>
  <c r="P11" i="1"/>
  <c r="K11" i="1"/>
  <c r="K28" i="1" s="1"/>
  <c r="J11" i="1"/>
  <c r="N11" i="1" s="1"/>
  <c r="O11" i="1" s="1"/>
  <c r="I11" i="1"/>
  <c r="G11" i="1"/>
  <c r="AG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I10" i="1"/>
  <c r="AE10" i="1"/>
  <c r="Z10" i="1"/>
  <c r="X10" i="1"/>
  <c r="U10" i="1"/>
  <c r="U28" i="1" s="1"/>
  <c r="S10" i="1"/>
  <c r="S28" i="1" s="1"/>
  <c r="R10" i="1"/>
  <c r="Q10" i="1"/>
  <c r="P10" i="1"/>
  <c r="K10" i="1"/>
  <c r="J10" i="1"/>
  <c r="N10" i="1" s="1"/>
  <c r="I10" i="1"/>
  <c r="G10" i="1"/>
  <c r="F10" i="1"/>
  <c r="E10" i="1"/>
  <c r="D10" i="1"/>
  <c r="C10" i="1"/>
  <c r="A10" i="1"/>
  <c r="AI9" i="1"/>
  <c r="AE9" i="1"/>
  <c r="AE28" i="1" s="1"/>
  <c r="Z9" i="1"/>
  <c r="X9" i="1"/>
  <c r="X28" i="1" s="1"/>
  <c r="U9" i="1"/>
  <c r="S9" i="1"/>
  <c r="P9" i="1"/>
  <c r="R9" i="1" s="1"/>
  <c r="N9" i="1"/>
  <c r="K9" i="1"/>
  <c r="J9" i="1"/>
  <c r="I9" i="1"/>
  <c r="G9" i="1"/>
  <c r="G28" i="1" s="1"/>
  <c r="F9" i="1"/>
  <c r="E9" i="1"/>
  <c r="D9" i="1"/>
  <c r="C9" i="1"/>
  <c r="E5" i="1"/>
  <c r="D34" i="1" s="1"/>
  <c r="E4" i="1"/>
  <c r="B3" i="1"/>
  <c r="O22" i="1" l="1"/>
  <c r="AG22" i="1"/>
  <c r="Z28" i="1"/>
  <c r="AG10" i="1"/>
  <c r="AG13" i="1"/>
  <c r="AG15" i="1"/>
  <c r="AG21" i="1"/>
  <c r="AG23" i="1"/>
  <c r="AG18" i="1"/>
  <c r="AG14" i="1"/>
  <c r="O14" i="1"/>
  <c r="R28" i="1"/>
  <c r="AG12" i="1"/>
  <c r="O12" i="1"/>
  <c r="AG16" i="1"/>
  <c r="AG20" i="1"/>
  <c r="O20" i="1"/>
  <c r="AG24" i="1"/>
  <c r="O15" i="1"/>
  <c r="O23" i="1"/>
  <c r="N28" i="1"/>
  <c r="O17" i="1"/>
  <c r="AG9" i="1"/>
  <c r="Q12" i="1"/>
  <c r="Q20" i="1"/>
  <c r="J28" i="1"/>
  <c r="Q23" i="1"/>
  <c r="Q9" i="1"/>
  <c r="Q17" i="1"/>
  <c r="Q14" i="1"/>
  <c r="O16" i="1"/>
  <c r="Q22" i="1"/>
  <c r="O24" i="1"/>
  <c r="Q15" i="1"/>
  <c r="O13" i="1"/>
  <c r="O21" i="1"/>
  <c r="O9" i="1"/>
  <c r="O28" i="1" s="1"/>
  <c r="Q16" i="1"/>
  <c r="O18" i="1"/>
  <c r="Q24" i="1"/>
  <c r="O10" i="1"/>
  <c r="AG28" i="1" l="1"/>
  <c r="Q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tc={7B2DC451-04E5-411E-B2AE-57EEF35BDB29}</author>
    <author>tc={131C252B-49C9-428E-BE4D-592BC770B420}</author>
    <author>tc={D03726D0-B77C-4E22-A443-B3B212AFA4D2}</author>
    <author>tc={29649739-3A62-4911-A964-5379CCD02518}</author>
    <author>tc={7E0B1820-C3BE-408F-9BF1-D4D8EAB78F63}</author>
    <author>tc={01647F70-6C6F-4EA3-A79F-C1EDB0CA199F}</author>
  </authors>
  <commentList>
    <comment ref="J8" authorId="0" shapeId="0" xr:uid="{7B2DC451-04E5-411E-B2AE-57EEF35BDB29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131C252B-49C9-428E-BE4D-592BC770B42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D03726D0-B77C-4E22-A443-B3B212AFA4D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29649739-3A62-4911-A964-5379CCD0251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7E0B1820-C3BE-408F-9BF1-D4D8EAB78F6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01647F70-6C6F-4EA3-A79F-C1EDB0CA199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<sst xmlns="http://schemas.openxmlformats.org/spreadsheetml/2006/main" count="113" uniqueCount="51">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</sst>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4641EA0C-762E-40D3-9269-16DDBF49FAE8}"/>
    <cellStyle name="Normal 4" xfId="3" xr:uid="{435839E8-1206-482A-9582-548ECB4B33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ANTIOQUIA-CALDAS-HUILA\ESE%20HOSPITAL%20SAN%20JUAN%20DE%20DIOS%20ITUANGO\SIMULADOR%20DE%20CONCILIACION%20ESE%20HOSPITAL%20SAN%20JUAN%20DE%20DIOS%20ITUANGO-.xlsb" TargetMode="External"/><Relationship Id="rId2" Type="http://schemas.microsoft.com/office/2019/04/relationships/externalLinkLongPath" Target="SIMULADOR%20DE%20CONCILIACION%20ESE%20HOSPITAL%20SAN%20JUAN%20DE%20DIOS%20ITUANGO-.xlsb?6F229593" TargetMode="External"/><Relationship Id="rId1" Type="http://schemas.openxmlformats.org/officeDocument/2006/relationships/externalLinkPath" Target="file:///\\6F229593\SIMULADOR%20DE%20CONCILIACION%20ESE%20HOSPITAL%20SAN%20JUAN%20DE%20DIOS%20ITUANGO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FC43004</v>
          </cell>
          <cell r="B3" t="str">
            <v>FC43004</v>
          </cell>
          <cell r="C3">
            <v>43818</v>
          </cell>
          <cell r="F3">
            <v>20815</v>
          </cell>
          <cell r="G3" t="str">
            <v>NO RADICADA</v>
          </cell>
          <cell r="H3">
            <v>20815</v>
          </cell>
          <cell r="I3">
            <v>0</v>
          </cell>
          <cell r="P3">
            <v>0</v>
          </cell>
          <cell r="R3">
            <v>0</v>
          </cell>
        </row>
        <row r="4">
          <cell r="A4" t="str">
            <v>FC46411</v>
          </cell>
          <cell r="B4" t="str">
            <v>FC46411</v>
          </cell>
          <cell r="C4">
            <v>43883</v>
          </cell>
          <cell r="F4">
            <v>73841</v>
          </cell>
          <cell r="G4" t="str">
            <v>NO RADICADA</v>
          </cell>
          <cell r="H4">
            <v>73841</v>
          </cell>
          <cell r="I4">
            <v>0</v>
          </cell>
          <cell r="P4">
            <v>0</v>
          </cell>
          <cell r="R4">
            <v>0</v>
          </cell>
        </row>
        <row r="5">
          <cell r="A5" t="str">
            <v>FC55220</v>
          </cell>
          <cell r="B5" t="str">
            <v>FC55220</v>
          </cell>
          <cell r="C5">
            <v>44246</v>
          </cell>
          <cell r="F5">
            <v>113466</v>
          </cell>
          <cell r="G5" t="str">
            <v>CANCELADA</v>
          </cell>
          <cell r="H5">
            <v>0</v>
          </cell>
          <cell r="I5">
            <v>0</v>
          </cell>
          <cell r="P5">
            <v>0</v>
          </cell>
          <cell r="R5">
            <v>113466</v>
          </cell>
        </row>
        <row r="6">
          <cell r="A6" t="str">
            <v>FC60879</v>
          </cell>
          <cell r="B6" t="str">
            <v>FC60879</v>
          </cell>
          <cell r="C6">
            <v>44516</v>
          </cell>
          <cell r="F6">
            <v>56400</v>
          </cell>
          <cell r="G6" t="str">
            <v>NO RADICADA</v>
          </cell>
          <cell r="H6">
            <v>56400</v>
          </cell>
          <cell r="I6">
            <v>0</v>
          </cell>
          <cell r="P6">
            <v>0</v>
          </cell>
          <cell r="R6">
            <v>0</v>
          </cell>
        </row>
        <row r="7">
          <cell r="A7" t="str">
            <v>FC61041</v>
          </cell>
          <cell r="B7" t="str">
            <v>FC61041</v>
          </cell>
          <cell r="C7">
            <v>44527</v>
          </cell>
          <cell r="F7">
            <v>2480</v>
          </cell>
          <cell r="G7" t="str">
            <v>CANCELADA</v>
          </cell>
          <cell r="H7">
            <v>0</v>
          </cell>
          <cell r="I7">
            <v>0</v>
          </cell>
          <cell r="P7">
            <v>0</v>
          </cell>
          <cell r="R7">
            <v>2480</v>
          </cell>
        </row>
        <row r="8">
          <cell r="A8" t="str">
            <v>FC61878</v>
          </cell>
          <cell r="B8" t="str">
            <v>FC61878</v>
          </cell>
          <cell r="C8">
            <v>44573</v>
          </cell>
          <cell r="F8">
            <v>4000</v>
          </cell>
          <cell r="G8" t="str">
            <v>CANCELADA</v>
          </cell>
          <cell r="H8">
            <v>0</v>
          </cell>
          <cell r="I8">
            <v>0</v>
          </cell>
          <cell r="P8">
            <v>0</v>
          </cell>
          <cell r="R8">
            <v>4000</v>
          </cell>
        </row>
        <row r="9">
          <cell r="A9" t="str">
            <v>FC62335</v>
          </cell>
          <cell r="B9" t="str">
            <v>FC62335</v>
          </cell>
          <cell r="C9">
            <v>44594</v>
          </cell>
          <cell r="F9">
            <v>4000</v>
          </cell>
          <cell r="G9" t="str">
            <v>CANCELADA</v>
          </cell>
          <cell r="H9">
            <v>0</v>
          </cell>
          <cell r="I9">
            <v>0</v>
          </cell>
          <cell r="P9">
            <v>0</v>
          </cell>
          <cell r="R9">
            <v>4000</v>
          </cell>
        </row>
        <row r="10">
          <cell r="A10" t="str">
            <v>FC62456</v>
          </cell>
          <cell r="B10" t="str">
            <v>FC62456</v>
          </cell>
          <cell r="C10">
            <v>44600</v>
          </cell>
          <cell r="F10">
            <v>4000</v>
          </cell>
          <cell r="G10" t="str">
            <v>CANCELADA</v>
          </cell>
          <cell r="H10">
            <v>0</v>
          </cell>
          <cell r="I10">
            <v>0</v>
          </cell>
          <cell r="P10">
            <v>0</v>
          </cell>
          <cell r="R10">
            <v>4000</v>
          </cell>
        </row>
        <row r="11">
          <cell r="A11" t="str">
            <v>FC63193</v>
          </cell>
          <cell r="B11" t="str">
            <v>FC63193</v>
          </cell>
          <cell r="C11">
            <v>44634</v>
          </cell>
          <cell r="F11">
            <v>12300</v>
          </cell>
          <cell r="G11" t="str">
            <v>CANCELADA</v>
          </cell>
          <cell r="H11">
            <v>0</v>
          </cell>
          <cell r="I11">
            <v>0</v>
          </cell>
          <cell r="P11">
            <v>12300</v>
          </cell>
          <cell r="R11">
            <v>0</v>
          </cell>
        </row>
        <row r="12">
          <cell r="A12" t="str">
            <v>FC66117</v>
          </cell>
          <cell r="B12" t="str">
            <v>FC66117</v>
          </cell>
          <cell r="C12">
            <v>44770</v>
          </cell>
          <cell r="F12">
            <v>17600</v>
          </cell>
          <cell r="G12" t="str">
            <v>NO RADICADA</v>
          </cell>
          <cell r="H12">
            <v>17600</v>
          </cell>
          <cell r="I12">
            <v>0</v>
          </cell>
          <cell r="P12">
            <v>0</v>
          </cell>
          <cell r="R12">
            <v>0</v>
          </cell>
        </row>
        <row r="13">
          <cell r="A13" t="str">
            <v>FC70446</v>
          </cell>
          <cell r="B13" t="str">
            <v>FC70446</v>
          </cell>
          <cell r="C13">
            <v>44956</v>
          </cell>
          <cell r="F13">
            <v>434583</v>
          </cell>
          <cell r="G13" t="str">
            <v>SALDO A FAVOR DEL PRESTADOR</v>
          </cell>
          <cell r="H13">
            <v>0</v>
          </cell>
          <cell r="I13">
            <v>0</v>
          </cell>
          <cell r="P13">
            <v>0</v>
          </cell>
          <cell r="R13">
            <v>0</v>
          </cell>
        </row>
        <row r="14">
          <cell r="A14" t="str">
            <v>FC71105</v>
          </cell>
          <cell r="B14" t="str">
            <v>FC71105</v>
          </cell>
          <cell r="C14">
            <v>44977</v>
          </cell>
          <cell r="F14">
            <v>46400</v>
          </cell>
          <cell r="G14" t="str">
            <v>EN REVISION</v>
          </cell>
          <cell r="H14">
            <v>0</v>
          </cell>
          <cell r="I14">
            <v>46400</v>
          </cell>
          <cell r="P14">
            <v>0</v>
          </cell>
          <cell r="R14">
            <v>0</v>
          </cell>
        </row>
        <row r="15">
          <cell r="A15" t="str">
            <v>FC71446</v>
          </cell>
          <cell r="B15" t="str">
            <v>FC71446</v>
          </cell>
          <cell r="C15">
            <v>44987</v>
          </cell>
          <cell r="F15">
            <v>6240</v>
          </cell>
          <cell r="G15" t="str">
            <v>NO RADICADA</v>
          </cell>
          <cell r="H15">
            <v>6240</v>
          </cell>
          <cell r="I15">
            <v>0</v>
          </cell>
          <cell r="P15">
            <v>0</v>
          </cell>
          <cell r="R15">
            <v>0</v>
          </cell>
        </row>
        <row r="16">
          <cell r="A16" t="str">
            <v>FC71648</v>
          </cell>
          <cell r="B16" t="str">
            <v>FC71648</v>
          </cell>
          <cell r="C16">
            <v>44990</v>
          </cell>
          <cell r="F16">
            <v>2538296</v>
          </cell>
          <cell r="G16" t="str">
            <v>EN REVISION</v>
          </cell>
          <cell r="H16">
            <v>0</v>
          </cell>
          <cell r="I16">
            <v>2538296</v>
          </cell>
          <cell r="P16">
            <v>0</v>
          </cell>
          <cell r="R16">
            <v>0</v>
          </cell>
        </row>
        <row r="17">
          <cell r="A17" t="str">
            <v>FC71984</v>
          </cell>
          <cell r="B17" t="str">
            <v>FC71984</v>
          </cell>
          <cell r="C17">
            <v>45006</v>
          </cell>
          <cell r="F17">
            <v>25100</v>
          </cell>
          <cell r="G17" t="str">
            <v>NO RADICADA</v>
          </cell>
          <cell r="H17">
            <v>25100</v>
          </cell>
          <cell r="I17">
            <v>0</v>
          </cell>
          <cell r="P17">
            <v>0</v>
          </cell>
          <cell r="R17">
            <v>0</v>
          </cell>
        </row>
        <row r="18">
          <cell r="A18" t="str">
            <v>FC71986</v>
          </cell>
          <cell r="B18" t="str">
            <v>FC71986</v>
          </cell>
          <cell r="C18">
            <v>45006</v>
          </cell>
          <cell r="F18">
            <v>465100</v>
          </cell>
          <cell r="G18" t="str">
            <v>EN REVISION</v>
          </cell>
          <cell r="H18">
            <v>0</v>
          </cell>
          <cell r="I18">
            <v>465100</v>
          </cell>
          <cell r="P18">
            <v>0</v>
          </cell>
          <cell r="R18">
            <v>0</v>
          </cell>
        </row>
      </sheetData>
      <sheetData sheetId="2"/>
      <sheetData sheetId="3">
        <row r="6">
          <cell r="H6" t="str">
            <v>ESE HOSPITAL SAN JUAN DE DIOS ITUANGO</v>
          </cell>
        </row>
        <row r="9">
          <cell r="C9" t="str">
            <v>LUISA MATUTE ROMERO</v>
          </cell>
          <cell r="H9" t="str">
            <v xml:space="preserve">DEICY PEREZ JARAMILLO </v>
          </cell>
        </row>
        <row r="16">
          <cell r="F16">
            <v>44985</v>
          </cell>
        </row>
        <row r="83">
          <cell r="F83">
            <v>45042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E5AA06E-0FD4-4F9B-8B13-76198DE5C668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E5AA06E-0FD4-4F9B-8B13-76198DE5C668}" id="{7B2DC451-04E5-411E-B2AE-57EEF35BDB29}">
    <text>SUAMTORIA DE GIRO DIRECTO Y ESFUERZO PROPIO</text>
  </threadedComment>
  <threadedComment ref="K8" dT="2020-08-04T16:00:44.11" personId="{2E5AA06E-0FD4-4F9B-8B13-76198DE5C668}" id="{131C252B-49C9-428E-BE4D-592BC770B420}">
    <text>SUMATORIA DE PAGOS (DESCUENTOS ,TESORERIA,EMBARGOS)</text>
  </threadedComment>
  <threadedComment ref="R8" dT="2020-08-04T15:59:07.94" personId="{2E5AA06E-0FD4-4F9B-8B13-76198DE5C668}" id="{D03726D0-B77C-4E22-A443-B3B212AFA4D2}">
    <text>SUMATORIA DE VALORES (PRESCRITAS SALDO DE FACTURAS DE CONTRATO LIQUIDADOS Y OTROS CONCEPTOS (N/A NO RADICADAS)</text>
  </threadedComment>
  <threadedComment ref="X8" dT="2020-08-04T15:55:33.73" personId="{2E5AA06E-0FD4-4F9B-8B13-76198DE5C668}" id="{29649739-3A62-4911-A964-5379CCD02518}">
    <text>SUMATORIA DE LOS VALORES DE GLOSAS LEGALIZADAS Y GLOSAS POR CONCILIAR</text>
  </threadedComment>
  <threadedComment ref="AC8" dT="2020-08-04T15:56:24.52" personId="{2E5AA06E-0FD4-4F9B-8B13-76198DE5C668}" id="{7E0B1820-C3BE-408F-9BF1-D4D8EAB78F63}">
    <text>VALRO INDIVIDUAL DE LA GLOSAS LEGALIZADA</text>
  </threadedComment>
  <threadedComment ref="AE8" dT="2020-08-04T15:56:04.49" personId="{2E5AA06E-0FD4-4F9B-8B13-76198DE5C668}" id="{01647F70-6C6F-4EA3-A79F-C1EDB0CA199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E87C0-7E76-4D79-AB12-7D3A05E36825}">
  <dimension ref="A1:AK36"/>
  <sheetViews>
    <sheetView tabSelected="1" topLeftCell="A13" zoomScale="85" zoomScaleNormal="85" workbookViewId="0">
      <selection activeCell="A25" sqref="A25:XFD20102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JUAN DE DIOS ITUANGO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ANA'!F83</f>
        <v>45042</v>
      </c>
    </row>
    <row r="6" spans="1:37" ht="15.75" thickBot="1"/>
    <row r="7" spans="1:37" ht="15.75" thickBot="1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FC43004</v>
      </c>
      <c r="D9" s="17" t="str">
        <f>+[1]DEPURADO!B3</f>
        <v>FC43004</v>
      </c>
      <c r="E9" s="19">
        <f>+[1]DEPURADO!C3</f>
        <v>43818</v>
      </c>
      <c r="F9" s="20" t="str">
        <f>+IF([1]DEPURADO!D3&gt;1,[1]DEPURADO!D3," ")</f>
        <v xml:space="preserve"> </v>
      </c>
      <c r="G9" s="21">
        <f>[1]DEPURADO!F3</f>
        <v>20815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20815</v>
      </c>
      <c r="P9" s="18">
        <f>IF([1]DEPURADO!H3&gt;1,0,[1]DEPURADO!B3)</f>
        <v>0</v>
      </c>
      <c r="Q9" s="24">
        <f>+IF(P9&gt;0,G9,0)</f>
        <v>0</v>
      </c>
      <c r="R9" s="25">
        <f>IF(P9=0,G9,0)</f>
        <v>20815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FC46411</v>
      </c>
      <c r="D10" s="17" t="str">
        <f>+[1]DEPURADO!B4</f>
        <v>FC46411</v>
      </c>
      <c r="E10" s="19">
        <f>+[1]DEPURADO!C4</f>
        <v>43883</v>
      </c>
      <c r="F10" s="20" t="str">
        <f>+IF([1]DEPURADO!D4&gt;1,[1]DEPURADO!D4," ")</f>
        <v xml:space="preserve"> </v>
      </c>
      <c r="G10" s="21">
        <f>[1]DEPURADO!F4</f>
        <v>73841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73841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73841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24" si="0">+A10+1</f>
        <v>3</v>
      </c>
      <c r="B11" s="18" t="s">
        <v>44</v>
      </c>
      <c r="C11" s="17" t="str">
        <f>+[1]DEPURADO!A5</f>
        <v>FC55220</v>
      </c>
      <c r="D11" s="17" t="str">
        <f>+[1]DEPURADO!B5</f>
        <v>FC55220</v>
      </c>
      <c r="E11" s="19">
        <f>+[1]DEPURADO!C5</f>
        <v>44246</v>
      </c>
      <c r="F11" s="20" t="str">
        <f>+IF([1]DEPURADO!D5&gt;1,[1]DEPURADO!D5," ")</f>
        <v xml:space="preserve"> </v>
      </c>
      <c r="G11" s="21">
        <f>[1]DEPURADO!F5</f>
        <v>113466</v>
      </c>
      <c r="H11" s="22">
        <v>0</v>
      </c>
      <c r="I11" s="22">
        <f>+[1]DEPURADO!M5+[1]DEPURADO!N5</f>
        <v>0</v>
      </c>
      <c r="J11" s="22">
        <f>+[1]DEPURADO!R5</f>
        <v>113466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113466</v>
      </c>
      <c r="O11" s="22">
        <f>+G11-I11-N11</f>
        <v>0</v>
      </c>
      <c r="P11" s="18" t="str">
        <f>IF([1]DEPURADO!H5&gt;1,0,[1]DEPURADO!B5)</f>
        <v>FC55220</v>
      </c>
      <c r="Q11" s="24">
        <f>+IF(P11&gt;0,G11,0)</f>
        <v>113466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FC60879</v>
      </c>
      <c r="D12" s="17" t="str">
        <f>+[1]DEPURADO!B6</f>
        <v>FC60879</v>
      </c>
      <c r="E12" s="19">
        <f>+[1]DEPURADO!C6</f>
        <v>44516</v>
      </c>
      <c r="F12" s="20" t="str">
        <f>+IF([1]DEPURADO!D6&gt;1,[1]DEPURADO!D6," ")</f>
        <v xml:space="preserve"> </v>
      </c>
      <c r="G12" s="21">
        <f>[1]DEPURADO!F6</f>
        <v>56400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56400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56400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FC61041</v>
      </c>
      <c r="D13" s="17" t="str">
        <f>+[1]DEPURADO!B7</f>
        <v>FC61041</v>
      </c>
      <c r="E13" s="19">
        <f>+[1]DEPURADO!C7</f>
        <v>44527</v>
      </c>
      <c r="F13" s="20" t="str">
        <f>+IF([1]DEPURADO!D7&gt;1,[1]DEPURADO!D7," ")</f>
        <v xml:space="preserve"> </v>
      </c>
      <c r="G13" s="21">
        <f>[1]DEPURADO!F7</f>
        <v>2480</v>
      </c>
      <c r="H13" s="22">
        <v>0</v>
      </c>
      <c r="I13" s="22">
        <f>+[1]DEPURADO!M7+[1]DEPURADO!N7</f>
        <v>0</v>
      </c>
      <c r="J13" s="22">
        <f>+[1]DEPURADO!R7</f>
        <v>2480</v>
      </c>
      <c r="K13" s="23">
        <f>+[1]DEPURADO!P7+[1]DEPURADO!Q7</f>
        <v>0</v>
      </c>
      <c r="L13" s="22">
        <v>0</v>
      </c>
      <c r="M13" s="22">
        <v>0</v>
      </c>
      <c r="N13" s="22">
        <f t="shared" ref="N13:N24" si="1">+SUM(J13:M13)</f>
        <v>2480</v>
      </c>
      <c r="O13" s="22">
        <f t="shared" ref="O13:O24" si="2">+G13-I13-N13</f>
        <v>0</v>
      </c>
      <c r="P13" s="18" t="str">
        <f>IF([1]DEPURADO!H7&gt;1,0,[1]DEPURADO!B7)</f>
        <v>FC61041</v>
      </c>
      <c r="Q13" s="24">
        <f t="shared" ref="Q13:Q24" si="3">+IF(P13&gt;0,G13,0)</f>
        <v>2480</v>
      </c>
      <c r="R13" s="25">
        <f t="shared" ref="R13:R24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24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24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FC61878</v>
      </c>
      <c r="D14" s="17" t="str">
        <f>+[1]DEPURADO!B8</f>
        <v>FC61878</v>
      </c>
      <c r="E14" s="19">
        <f>+[1]DEPURADO!C8</f>
        <v>44573</v>
      </c>
      <c r="F14" s="20" t="str">
        <f>+IF([1]DEPURADO!D8&gt;1,[1]DEPURADO!D8," ")</f>
        <v xml:space="preserve"> </v>
      </c>
      <c r="G14" s="21">
        <f>[1]DEPURADO!F8</f>
        <v>4000</v>
      </c>
      <c r="H14" s="22">
        <v>0</v>
      </c>
      <c r="I14" s="22">
        <f>+[1]DEPURADO!M8+[1]DEPURADO!N8</f>
        <v>0</v>
      </c>
      <c r="J14" s="22">
        <f>+[1]DEPURADO!R8</f>
        <v>4000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4000</v>
      </c>
      <c r="O14" s="22">
        <f t="shared" si="2"/>
        <v>0</v>
      </c>
      <c r="P14" s="18" t="str">
        <f>IF([1]DEPURADO!H8&gt;1,0,[1]DEPURADO!B8)</f>
        <v>FC61878</v>
      </c>
      <c r="Q14" s="24">
        <f t="shared" si="3"/>
        <v>4000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FC62335</v>
      </c>
      <c r="D15" s="17" t="str">
        <f>+[1]DEPURADO!B9</f>
        <v>FC62335</v>
      </c>
      <c r="E15" s="19">
        <f>+[1]DEPURADO!C9</f>
        <v>44594</v>
      </c>
      <c r="F15" s="20" t="str">
        <f>+IF([1]DEPURADO!D9&gt;1,[1]DEPURADO!D9," ")</f>
        <v xml:space="preserve"> </v>
      </c>
      <c r="G15" s="21">
        <f>[1]DEPURADO!F9</f>
        <v>4000</v>
      </c>
      <c r="H15" s="22">
        <v>0</v>
      </c>
      <c r="I15" s="22">
        <f>+[1]DEPURADO!M9+[1]DEPURADO!N9</f>
        <v>0</v>
      </c>
      <c r="J15" s="22">
        <f>+[1]DEPURADO!R9</f>
        <v>4000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4000</v>
      </c>
      <c r="O15" s="22">
        <f t="shared" si="2"/>
        <v>0</v>
      </c>
      <c r="P15" s="18" t="str">
        <f>IF([1]DEPURADO!H9&gt;1,0,[1]DEPURADO!B9)</f>
        <v>FC62335</v>
      </c>
      <c r="Q15" s="24">
        <f t="shared" si="3"/>
        <v>4000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FC62456</v>
      </c>
      <c r="D16" s="17" t="str">
        <f>+[1]DEPURADO!B10</f>
        <v>FC62456</v>
      </c>
      <c r="E16" s="19">
        <f>+[1]DEPURADO!C10</f>
        <v>44600</v>
      </c>
      <c r="F16" s="20" t="str">
        <f>+IF([1]DEPURADO!D10&gt;1,[1]DEPURADO!D10," ")</f>
        <v xml:space="preserve"> </v>
      </c>
      <c r="G16" s="21">
        <f>[1]DEPURADO!F10</f>
        <v>4000</v>
      </c>
      <c r="H16" s="22">
        <v>0</v>
      </c>
      <c r="I16" s="22">
        <f>+[1]DEPURADO!M10+[1]DEPURADO!N10</f>
        <v>0</v>
      </c>
      <c r="J16" s="22">
        <f>+[1]DEPURADO!R10</f>
        <v>4000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4000</v>
      </c>
      <c r="O16" s="22">
        <f t="shared" si="2"/>
        <v>0</v>
      </c>
      <c r="P16" s="18" t="str">
        <f>IF([1]DEPURADO!H10&gt;1,0,[1]DEPURADO!B10)</f>
        <v>FC62456</v>
      </c>
      <c r="Q16" s="24">
        <f t="shared" si="3"/>
        <v>4000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FC63193</v>
      </c>
      <c r="D17" s="17" t="str">
        <f>+[1]DEPURADO!B11</f>
        <v>FC63193</v>
      </c>
      <c r="E17" s="19">
        <f>+[1]DEPURADO!C11</f>
        <v>44634</v>
      </c>
      <c r="F17" s="20" t="str">
        <f>+IF([1]DEPURADO!D11&gt;1,[1]DEPURADO!D11," ")</f>
        <v xml:space="preserve"> </v>
      </c>
      <c r="G17" s="21">
        <f>[1]DEPURADO!F11</f>
        <v>12300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12300</v>
      </c>
      <c r="L17" s="22">
        <v>0</v>
      </c>
      <c r="M17" s="22">
        <v>0</v>
      </c>
      <c r="N17" s="22">
        <f t="shared" si="1"/>
        <v>12300</v>
      </c>
      <c r="O17" s="22">
        <f t="shared" si="2"/>
        <v>0</v>
      </c>
      <c r="P17" s="18" t="str">
        <f>IF([1]DEPURADO!H11&gt;1,0,[1]DEPURADO!B11)</f>
        <v>FC63193</v>
      </c>
      <c r="Q17" s="24">
        <f t="shared" si="3"/>
        <v>12300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FC66117</v>
      </c>
      <c r="D18" s="17" t="str">
        <f>+[1]DEPURADO!B12</f>
        <v>FC66117</v>
      </c>
      <c r="E18" s="19">
        <f>+[1]DEPURADO!C12</f>
        <v>44770</v>
      </c>
      <c r="F18" s="20" t="str">
        <f>+IF([1]DEPURADO!D12&gt;1,[1]DEPURADO!D12," ")</f>
        <v xml:space="preserve"> </v>
      </c>
      <c r="G18" s="21">
        <f>[1]DEPURADO!F12</f>
        <v>17600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17600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17600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FC70446</v>
      </c>
      <c r="D19" s="17" t="str">
        <f>+[1]DEPURADO!B13</f>
        <v>FC70446</v>
      </c>
      <c r="E19" s="19">
        <f>+[1]DEPURADO!C13</f>
        <v>44956</v>
      </c>
      <c r="F19" s="20" t="str">
        <f>+IF([1]DEPURADO!D13&gt;1,[1]DEPURADO!D13," ")</f>
        <v xml:space="preserve"> </v>
      </c>
      <c r="G19" s="21">
        <f>[1]DEPURADO!F13</f>
        <v>434583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434583</v>
      </c>
      <c r="P19" s="18" t="str">
        <f>IF([1]DEPURADO!H13&gt;1,0,[1]DEPURADO!B13)</f>
        <v>FC70446</v>
      </c>
      <c r="Q19" s="24">
        <f t="shared" si="3"/>
        <v>434583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434583</v>
      </c>
      <c r="AH19" s="24">
        <v>0</v>
      </c>
      <c r="AI19" s="24" t="str">
        <f>+[1]DEPURADO!G13</f>
        <v>SALDO A FAVOR DEL PRESTADOR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FC71105</v>
      </c>
      <c r="D20" s="17" t="str">
        <f>+[1]DEPURADO!B14</f>
        <v>FC71105</v>
      </c>
      <c r="E20" s="19">
        <f>+[1]DEPURADO!C14</f>
        <v>44977</v>
      </c>
      <c r="F20" s="20" t="str">
        <f>+IF([1]DEPURADO!D14&gt;1,[1]DEPURADO!D14," ")</f>
        <v xml:space="preserve"> </v>
      </c>
      <c r="G20" s="21">
        <f>[1]DEPURADO!F14</f>
        <v>46400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46400</v>
      </c>
      <c r="P20" s="18" t="str">
        <f>IF([1]DEPURADO!H14&gt;1,0,[1]DEPURADO!B14)</f>
        <v>FC71105</v>
      </c>
      <c r="Q20" s="24">
        <f t="shared" si="3"/>
        <v>46400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46400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EN REVISION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FC71446</v>
      </c>
      <c r="D21" s="17" t="str">
        <f>+[1]DEPURADO!B15</f>
        <v>FC71446</v>
      </c>
      <c r="E21" s="19">
        <f>+[1]DEPURADO!C15</f>
        <v>44987</v>
      </c>
      <c r="F21" s="20" t="str">
        <f>+IF([1]DEPURADO!D15&gt;1,[1]DEPURADO!D15," ")</f>
        <v xml:space="preserve"> </v>
      </c>
      <c r="G21" s="21">
        <f>[1]DEPURADO!F15</f>
        <v>6240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6240</v>
      </c>
      <c r="P21" s="18">
        <f>IF([1]DEPURADO!H15&gt;1,0,[1]DEPURADO!B15)</f>
        <v>0</v>
      </c>
      <c r="Q21" s="24">
        <f t="shared" si="3"/>
        <v>0</v>
      </c>
      <c r="R21" s="25">
        <f t="shared" si="4"/>
        <v>6240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FC71648</v>
      </c>
      <c r="D22" s="17" t="str">
        <f>+[1]DEPURADO!B16</f>
        <v>FC71648</v>
      </c>
      <c r="E22" s="19">
        <f>+[1]DEPURADO!C16</f>
        <v>44990</v>
      </c>
      <c r="F22" s="20" t="str">
        <f>+IF([1]DEPURADO!D16&gt;1,[1]DEPURADO!D16," ")</f>
        <v xml:space="preserve"> </v>
      </c>
      <c r="G22" s="21">
        <f>[1]DEPURADO!F16</f>
        <v>2538296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2538296</v>
      </c>
      <c r="P22" s="18" t="str">
        <f>IF([1]DEPURADO!H16&gt;1,0,[1]DEPURADO!B16)</f>
        <v>FC71648</v>
      </c>
      <c r="Q22" s="24">
        <f t="shared" si="3"/>
        <v>2538296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2538296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EN REVISION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FC71984</v>
      </c>
      <c r="D23" s="17" t="str">
        <f>+[1]DEPURADO!B17</f>
        <v>FC71984</v>
      </c>
      <c r="E23" s="19">
        <f>+[1]DEPURADO!C17</f>
        <v>45006</v>
      </c>
      <c r="F23" s="20" t="str">
        <f>+IF([1]DEPURADO!D17&gt;1,[1]DEPURADO!D17," ")</f>
        <v xml:space="preserve"> </v>
      </c>
      <c r="G23" s="21">
        <f>[1]DEPURADO!F17</f>
        <v>25100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25100</v>
      </c>
      <c r="P23" s="18">
        <f>IF([1]DEPURADO!H17&gt;1,0,[1]DEPURADO!B17)</f>
        <v>0</v>
      </c>
      <c r="Q23" s="24">
        <f t="shared" si="3"/>
        <v>0</v>
      </c>
      <c r="R23" s="25">
        <f t="shared" si="4"/>
        <v>25100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FC71986</v>
      </c>
      <c r="D24" s="17" t="str">
        <f>+[1]DEPURADO!B18</f>
        <v>FC71986</v>
      </c>
      <c r="E24" s="19">
        <f>+[1]DEPURADO!C18</f>
        <v>45006</v>
      </c>
      <c r="F24" s="20" t="str">
        <f>+IF([1]DEPURADO!D18&gt;1,[1]DEPURADO!D18," ")</f>
        <v xml:space="preserve"> </v>
      </c>
      <c r="G24" s="21">
        <f>[1]DEPURADO!F18</f>
        <v>465100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465100</v>
      </c>
      <c r="P24" s="18" t="str">
        <f>IF([1]DEPURADO!H18&gt;1,0,[1]DEPURADO!B18)</f>
        <v>FC71986</v>
      </c>
      <c r="Q24" s="24">
        <f t="shared" si="3"/>
        <v>465100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465100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EN REVISION</v>
      </c>
      <c r="AJ24" s="26"/>
      <c r="AK24" s="27"/>
    </row>
    <row r="25" spans="1:37" s="28" customFormat="1" ht="16.149999999999999" customHeight="1">
      <c r="A25" s="29"/>
      <c r="B25" s="30"/>
      <c r="C25" s="29"/>
      <c r="D25" s="29"/>
      <c r="E25" s="31"/>
      <c r="F25" s="32"/>
      <c r="G25" s="33"/>
      <c r="H25" s="34"/>
      <c r="I25" s="34"/>
      <c r="J25" s="34"/>
      <c r="K25" s="35"/>
      <c r="L25" s="34"/>
      <c r="M25" s="34"/>
      <c r="N25" s="34"/>
      <c r="O25" s="34"/>
      <c r="P25" s="30"/>
      <c r="Q25" s="36"/>
      <c r="R25" s="37"/>
      <c r="S25" s="37"/>
      <c r="T25" s="29"/>
      <c r="U25" s="37"/>
      <c r="V25" s="36"/>
      <c r="W25" s="29"/>
      <c r="X25" s="37"/>
      <c r="Y25" s="29"/>
      <c r="Z25" s="37"/>
      <c r="AA25" s="37"/>
      <c r="AB25" s="37"/>
      <c r="AC25" s="37"/>
      <c r="AD25" s="36"/>
      <c r="AE25" s="36"/>
      <c r="AF25" s="36"/>
      <c r="AG25" s="36"/>
      <c r="AH25" s="36"/>
      <c r="AI25" s="24"/>
      <c r="AJ25" s="26"/>
      <c r="AK25" s="27"/>
    </row>
    <row r="26" spans="1:37" s="28" customFormat="1" ht="16.149999999999999" customHeight="1">
      <c r="A26" s="29"/>
      <c r="B26" s="30"/>
      <c r="C26" s="29"/>
      <c r="D26" s="29"/>
      <c r="E26" s="31"/>
      <c r="F26" s="32"/>
      <c r="G26" s="33"/>
      <c r="H26" s="34"/>
      <c r="I26" s="34"/>
      <c r="J26" s="34"/>
      <c r="K26" s="35"/>
      <c r="L26" s="34"/>
      <c r="M26" s="34"/>
      <c r="N26" s="34"/>
      <c r="O26" s="34"/>
      <c r="P26" s="30"/>
      <c r="Q26" s="36"/>
      <c r="R26" s="37"/>
      <c r="S26" s="37"/>
      <c r="T26" s="29"/>
      <c r="U26" s="37"/>
      <c r="V26" s="36"/>
      <c r="W26" s="29"/>
      <c r="X26" s="37"/>
      <c r="Y26" s="29"/>
      <c r="Z26" s="37"/>
      <c r="AA26" s="37"/>
      <c r="AB26" s="37"/>
      <c r="AC26" s="37"/>
      <c r="AD26" s="36"/>
      <c r="AE26" s="36"/>
      <c r="AF26" s="36"/>
      <c r="AG26" s="36"/>
      <c r="AH26" s="36"/>
      <c r="AI26" s="24"/>
      <c r="AJ26" s="26"/>
      <c r="AK26" s="27"/>
    </row>
    <row r="27" spans="1:37" s="28" customFormat="1" ht="16.149999999999999" customHeight="1">
      <c r="A27" s="29"/>
      <c r="B27" s="30"/>
      <c r="C27" s="29"/>
      <c r="D27" s="29"/>
      <c r="E27" s="31"/>
      <c r="F27" s="32"/>
      <c r="G27" s="33"/>
      <c r="H27" s="34"/>
      <c r="I27" s="34"/>
      <c r="J27" s="34"/>
      <c r="K27" s="35"/>
      <c r="L27" s="34"/>
      <c r="M27" s="34"/>
      <c r="N27" s="34"/>
      <c r="O27" s="34"/>
      <c r="P27" s="30"/>
      <c r="Q27" s="36"/>
      <c r="R27" s="37"/>
      <c r="S27" s="37"/>
      <c r="T27" s="29"/>
      <c r="U27" s="37"/>
      <c r="V27" s="36"/>
      <c r="W27" s="29"/>
      <c r="X27" s="37"/>
      <c r="Y27" s="29"/>
      <c r="Z27" s="37"/>
      <c r="AA27" s="37"/>
      <c r="AB27" s="37"/>
      <c r="AC27" s="37"/>
      <c r="AD27" s="36"/>
      <c r="AE27" s="36"/>
      <c r="AF27" s="36"/>
      <c r="AG27" s="36"/>
      <c r="AH27" s="36"/>
      <c r="AI27" s="24"/>
      <c r="AJ27" s="26"/>
      <c r="AK27" s="27"/>
    </row>
    <row r="28" spans="1:37">
      <c r="A28" s="52" t="s">
        <v>46</v>
      </c>
      <c r="B28" s="52"/>
      <c r="C28" s="52"/>
      <c r="D28" s="52"/>
      <c r="E28" s="52"/>
      <c r="F28" s="52"/>
      <c r="G28" s="38">
        <f>SUM(G9:G27)</f>
        <v>3824621</v>
      </c>
      <c r="H28" s="38">
        <f>SUM(H9:H27)</f>
        <v>0</v>
      </c>
      <c r="I28" s="38">
        <f>SUM(I9:I27)</f>
        <v>0</v>
      </c>
      <c r="J28" s="38">
        <f>SUM(J9:J27)</f>
        <v>127946</v>
      </c>
      <c r="K28" s="38">
        <f>SUM(K9:K27)</f>
        <v>12300</v>
      </c>
      <c r="L28" s="38">
        <f>SUM(L9:L27)</f>
        <v>0</v>
      </c>
      <c r="M28" s="38">
        <f>SUM(M9:M27)</f>
        <v>0</v>
      </c>
      <c r="N28" s="38">
        <f>SUM(N9:N27)</f>
        <v>140246</v>
      </c>
      <c r="O28" s="38">
        <f>SUM(O9:O27)</f>
        <v>3684375</v>
      </c>
      <c r="P28" s="38"/>
      <c r="Q28" s="38">
        <f>SUM(Q9:Q27)</f>
        <v>3624625</v>
      </c>
      <c r="R28" s="38">
        <f>SUM(R9:R27)</f>
        <v>199996</v>
      </c>
      <c r="S28" s="38">
        <f>SUM(S9:S27)</f>
        <v>0</v>
      </c>
      <c r="T28" s="39"/>
      <c r="U28" s="38">
        <f>SUM(U9:U27)</f>
        <v>3049796</v>
      </c>
      <c r="V28" s="39"/>
      <c r="W28" s="39"/>
      <c r="X28" s="38">
        <f>SUM(X9:X27)</f>
        <v>0</v>
      </c>
      <c r="Y28" s="39"/>
      <c r="Z28" s="38">
        <f t="shared" ref="Z28:AG28" si="7">SUM(Z9:Z27)</f>
        <v>0</v>
      </c>
      <c r="AA28" s="38">
        <f t="shared" si="7"/>
        <v>0</v>
      </c>
      <c r="AB28" s="38">
        <f t="shared" si="7"/>
        <v>0</v>
      </c>
      <c r="AC28" s="38">
        <f t="shared" si="7"/>
        <v>0</v>
      </c>
      <c r="AD28" s="38">
        <f t="shared" si="7"/>
        <v>0</v>
      </c>
      <c r="AE28" s="38">
        <f t="shared" si="7"/>
        <v>0</v>
      </c>
      <c r="AF28" s="38">
        <f t="shared" si="7"/>
        <v>0</v>
      </c>
      <c r="AG28" s="38">
        <f t="shared" si="7"/>
        <v>434583</v>
      </c>
      <c r="AH28" s="40"/>
    </row>
    <row r="31" spans="1:37">
      <c r="B31" s="41" t="s">
        <v>47</v>
      </c>
      <c r="C31" s="42"/>
      <c r="D31" s="43"/>
      <c r="E31" s="42"/>
    </row>
    <row r="32" spans="1:37">
      <c r="B32" s="42"/>
      <c r="C32" s="43"/>
      <c r="D32" s="42"/>
      <c r="E32" s="42"/>
    </row>
    <row r="33" spans="2:5">
      <c r="B33" s="41" t="s">
        <v>48</v>
      </c>
      <c r="C33" s="42"/>
      <c r="D33" s="44" t="str">
        <f>+'[1]ACTA ANA'!C9</f>
        <v>LUISA MATUTE ROMERO</v>
      </c>
      <c r="E33" s="42"/>
    </row>
    <row r="34" spans="2:5">
      <c r="B34" s="41" t="s">
        <v>49</v>
      </c>
      <c r="C34" s="42"/>
      <c r="D34" s="45">
        <f>+E5</f>
        <v>45042</v>
      </c>
      <c r="E34" s="42"/>
    </row>
    <row r="36" spans="2:5">
      <c r="B36" s="41" t="s">
        <v>50</v>
      </c>
      <c r="D36" t="str">
        <f>+'[1]ACTA ANA'!H9</f>
        <v xml:space="preserve">DEICY PEREZ JARAMILLO </v>
      </c>
    </row>
  </sheetData>
  <autoFilter ref="A8:AK24" xr:uid="{F00F8345-CECE-4655-A167-C5B8BC796591}"/>
  <mergeCells count="3">
    <mergeCell ref="A7:O7"/>
    <mergeCell ref="P7:AG7"/>
    <mergeCell ref="A28:F28"/>
  </mergeCells>
  <dataValidations count="2">
    <dataValidation type="custom" allowBlank="1" showInputMessage="1" showErrorMessage="1" sqref="Q9:Q27 Z9:Z27 AI9:AI27 AE9:AE27 X9:X27 L9:O27 F9:F27 AG9:AG27" xr:uid="{6F1A6CC5-E273-4F85-909F-950BD4202E5A}">
      <formula1>0</formula1>
    </dataValidation>
    <dataValidation type="custom" allowBlank="1" showInputMessage="1" showErrorMessage="1" sqref="M6" xr:uid="{D4EDB967-7243-42D3-BBB8-61532DB6DE1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2023-04-26T23:23:20Z</dcterms:created>
  <dcterms:modified xsi:type="dcterms:W3CDTF">2023-05-23T02:24:36Z</dcterms:modified>
  <cp:category/>
  <cp:contentStatus/>
</cp:coreProperties>
</file>