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HOCO- CAUCA-VALLE DEL CAUCA\FABILU\"/>
    </mc:Choice>
  </mc:AlternateContent>
  <xr:revisionPtr revIDLastSave="0" documentId="8_{A188F69F-DF9D-4FC0-8EAA-7C136398ED54}" xr6:coauthVersionLast="47" xr6:coauthVersionMax="47" xr10:uidLastSave="{00000000-0000-0000-0000-000000000000}"/>
  <bookViews>
    <workbookView xWindow="-120" yWindow="-120" windowWidth="20730" windowHeight="11160" xr2:uid="{A8EAA195-3548-40E0-86A5-04A41FFBA0AC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19" i="1"/>
  <c r="AH14" i="1"/>
  <c r="AF14" i="1"/>
  <c r="AD14" i="1"/>
  <c r="AC14" i="1"/>
  <c r="AB14" i="1"/>
  <c r="AA14" i="1"/>
  <c r="Y14" i="1"/>
  <c r="W14" i="1"/>
  <c r="V14" i="1"/>
  <c r="T14" i="1"/>
  <c r="M14" i="1"/>
  <c r="L14" i="1"/>
  <c r="H14" i="1"/>
  <c r="AI13" i="1"/>
  <c r="AE13" i="1"/>
  <c r="Z13" i="1"/>
  <c r="X13" i="1"/>
  <c r="U13" i="1"/>
  <c r="S13" i="1"/>
  <c r="R13" i="1"/>
  <c r="Q13" i="1"/>
  <c r="P13" i="1"/>
  <c r="N13" i="1"/>
  <c r="K13" i="1"/>
  <c r="J13" i="1"/>
  <c r="I13" i="1"/>
  <c r="G13" i="1"/>
  <c r="AG13" i="1" s="1"/>
  <c r="F13" i="1"/>
  <c r="E13" i="1"/>
  <c r="D13" i="1"/>
  <c r="C13" i="1"/>
  <c r="AI12" i="1"/>
  <c r="AE12" i="1"/>
  <c r="AE14" i="1" s="1"/>
  <c r="Z12" i="1"/>
  <c r="X12" i="1"/>
  <c r="U12" i="1"/>
  <c r="S12" i="1"/>
  <c r="P12" i="1"/>
  <c r="R12" i="1" s="1"/>
  <c r="N12" i="1"/>
  <c r="O12" i="1" s="1"/>
  <c r="K12" i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11" i="1"/>
  <c r="A12" i="1" s="1"/>
  <c r="A13" i="1" s="1"/>
  <c r="AI10" i="1"/>
  <c r="AE10" i="1"/>
  <c r="X10" i="1"/>
  <c r="Z10" i="1" s="1"/>
  <c r="U10" i="1"/>
  <c r="S10" i="1"/>
  <c r="P10" i="1"/>
  <c r="Q10" i="1" s="1"/>
  <c r="K10" i="1"/>
  <c r="N10" i="1" s="1"/>
  <c r="J10" i="1"/>
  <c r="I10" i="1"/>
  <c r="G10" i="1"/>
  <c r="F10" i="1"/>
  <c r="E10" i="1"/>
  <c r="D10" i="1"/>
  <c r="C10" i="1"/>
  <c r="A10" i="1"/>
  <c r="AI9" i="1"/>
  <c r="AE9" i="1"/>
  <c r="X9" i="1"/>
  <c r="Z9" i="1" s="1"/>
  <c r="Z14" i="1" s="1"/>
  <c r="U9" i="1"/>
  <c r="U14" i="1" s="1"/>
  <c r="S9" i="1"/>
  <c r="S14" i="1" s="1"/>
  <c r="P9" i="1"/>
  <c r="R9" i="1" s="1"/>
  <c r="K9" i="1"/>
  <c r="K14" i="1" s="1"/>
  <c r="J9" i="1"/>
  <c r="J14" i="1" s="1"/>
  <c r="I9" i="1"/>
  <c r="I14" i="1" s="1"/>
  <c r="G9" i="1"/>
  <c r="F9" i="1"/>
  <c r="E9" i="1"/>
  <c r="D9" i="1"/>
  <c r="C9" i="1"/>
  <c r="E5" i="1"/>
  <c r="D20" i="1" s="1"/>
  <c r="E4" i="1"/>
  <c r="B3" i="1"/>
  <c r="O11" i="1" l="1"/>
  <c r="O10" i="1"/>
  <c r="AG11" i="1"/>
  <c r="N9" i="1"/>
  <c r="AG12" i="1"/>
  <c r="P14" i="1"/>
  <c r="X14" i="1"/>
  <c r="R10" i="1"/>
  <c r="AG10" i="1" s="1"/>
  <c r="Q12" i="1"/>
  <c r="G14" i="1"/>
  <c r="Q9" i="1"/>
  <c r="Q11" i="1"/>
  <c r="O13" i="1"/>
  <c r="N14" i="1" l="1"/>
  <c r="O9" i="1"/>
  <c r="O14" i="1" s="1"/>
  <c r="Q14" i="1"/>
  <c r="AG9" i="1"/>
  <c r="AG14" i="1" s="1"/>
  <c r="R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tc={5DB971D8-41EF-4F53-848E-22193D9AD70F}</author>
    <author>tc={B383FDAB-5A75-4779-B939-92B91EF64CF6}</author>
    <author>tc={C3027D84-E93F-4A55-802E-3AA53F362A0B}</author>
    <author>tc={8D6B16ED-F089-48ED-A997-E4E74FAC0947}</author>
    <author>tc={54886DDC-BDE9-4F8D-9E99-92664F1567F7}</author>
    <author>tc={2632B2A4-7ACD-4197-886D-D74F6A62B0FA}</author>
  </authors>
  <commentList>
    <comment ref="J8" authorId="0" shapeId="0" xr:uid="{5DB971D8-41EF-4F53-848E-22193D9AD70F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B383FDAB-5A75-4779-B939-92B91EF64CF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C3027D84-E93F-4A55-802E-3AA53F362A0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8D6B16ED-F089-48ED-A997-E4E74FAC094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54886DDC-BDE9-4F8D-9E99-92664F1567F7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2632B2A4-7ACD-4197-886D-D74F6A62B0F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<sst xmlns="http://schemas.openxmlformats.org/spreadsheetml/2006/main" count="69" uniqueCount="51">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</sst>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9F5E892B-EC92-4E0A-8A43-A6762785A0EE}"/>
    <cellStyle name="Normal 4" xfId="3" xr:uid="{E1837C24-2C0B-4159-BD7E-1E249294FC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CHOCO-%20CAUCA-VALLE%20DEL%20CAUCA\FABILU\SIMULADOR%20DE%20CONCILIACION%20FABILU%20SAS.xlsb" TargetMode="External"/><Relationship Id="rId1" Type="http://schemas.openxmlformats.org/officeDocument/2006/relationships/externalLinkPath" Target="SIMULADOR%20DE%20CONCILIACION%20FABILU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66820</v>
          </cell>
          <cell r="B3">
            <v>66820</v>
          </cell>
          <cell r="C3">
            <v>44216.484722222223</v>
          </cell>
          <cell r="D3">
            <v>44229</v>
          </cell>
          <cell r="F3">
            <v>2205100</v>
          </cell>
          <cell r="G3" t="str">
            <v>CANCELADA</v>
          </cell>
          <cell r="R3">
            <v>2205100</v>
          </cell>
        </row>
        <row r="4">
          <cell r="A4">
            <v>67741</v>
          </cell>
          <cell r="B4">
            <v>67741</v>
          </cell>
          <cell r="C4">
            <v>44221.349305555559</v>
          </cell>
          <cell r="D4">
            <v>44229</v>
          </cell>
          <cell r="F4">
            <v>34193929</v>
          </cell>
          <cell r="G4" t="str">
            <v>SALDO A FAVOR DEL PRESTADOR</v>
          </cell>
        </row>
        <row r="5">
          <cell r="A5">
            <v>141222</v>
          </cell>
          <cell r="B5">
            <v>141222</v>
          </cell>
          <cell r="C5">
            <v>44530</v>
          </cell>
          <cell r="D5">
            <v>44896</v>
          </cell>
          <cell r="F5">
            <v>18345821</v>
          </cell>
          <cell r="G5" t="str">
            <v>DEVUELTA</v>
          </cell>
          <cell r="J5">
            <v>18345821</v>
          </cell>
        </row>
        <row r="6">
          <cell r="A6">
            <v>67322</v>
          </cell>
          <cell r="B6">
            <v>67322</v>
          </cell>
          <cell r="C6">
            <v>44217</v>
          </cell>
          <cell r="D6">
            <v>44896</v>
          </cell>
          <cell r="F6">
            <v>1930313</v>
          </cell>
          <cell r="G6" t="str">
            <v>SALDO A FAVOR DEL PRESTADOR</v>
          </cell>
        </row>
        <row r="7">
          <cell r="A7">
            <v>207335</v>
          </cell>
          <cell r="B7">
            <v>207335</v>
          </cell>
          <cell r="C7">
            <v>44830</v>
          </cell>
          <cell r="D7">
            <v>44946</v>
          </cell>
          <cell r="F7">
            <v>49120870</v>
          </cell>
          <cell r="G7" t="str">
            <v>NO RADICADA</v>
          </cell>
          <cell r="H7">
            <v>49120870</v>
          </cell>
        </row>
      </sheetData>
      <sheetData sheetId="2"/>
      <sheetData sheetId="3">
        <row r="6">
          <cell r="H6" t="str">
            <v>FABILU LTDA</v>
          </cell>
        </row>
        <row r="9">
          <cell r="C9" t="str">
            <v>LUISA MATUTE ROMERO</v>
          </cell>
          <cell r="H9" t="str">
            <v>ANYIE LISSETH MARTINEZ</v>
          </cell>
        </row>
        <row r="16">
          <cell r="F16">
            <v>45016</v>
          </cell>
        </row>
        <row r="72">
          <cell r="F72">
            <v>45043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742C469-7698-4581-8609-59545D47897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742C469-7698-4581-8609-59545D47897C}" id="{5DB971D8-41EF-4F53-848E-22193D9AD70F}">
    <text>SUAMTORIA DE GIRO DIRECTO Y ESFUERZO PROPIO</text>
  </threadedComment>
  <threadedComment ref="K8" dT="2020-08-04T16:00:44.11" personId="{4742C469-7698-4581-8609-59545D47897C}" id="{B383FDAB-5A75-4779-B939-92B91EF64CF6}">
    <text>SUMATORIA DE PAGOS (DESCUENTOS ,TESORERIA,EMBARGOS)</text>
  </threadedComment>
  <threadedComment ref="R8" dT="2020-08-04T15:59:07.94" personId="{4742C469-7698-4581-8609-59545D47897C}" id="{C3027D84-E93F-4A55-802E-3AA53F362A0B}">
    <text>SUMATORIA DE VALORES (PRESCRITAS SALDO DE FACTURAS DE CONTRATO LIQUIDADOS Y OTROS CONCEPTOS (N/A NO RADICADAS)</text>
  </threadedComment>
  <threadedComment ref="X8" dT="2020-08-04T15:55:33.73" personId="{4742C469-7698-4581-8609-59545D47897C}" id="{8D6B16ED-F089-48ED-A997-E4E74FAC0947}">
    <text>SUMATORIA DE LOS VALORES DE GLOSAS LEGALIZADAS Y GLOSAS POR CONCILIAR</text>
  </threadedComment>
  <threadedComment ref="AC8" dT="2020-08-04T15:56:24.52" personId="{4742C469-7698-4581-8609-59545D47897C}" id="{54886DDC-BDE9-4F8D-9E99-92664F1567F7}">
    <text>VALRO INDIVIDUAL DE LA GLOSAS LEGALIZADA</text>
  </threadedComment>
  <threadedComment ref="AE8" dT="2020-08-04T15:56:04.49" personId="{4742C469-7698-4581-8609-59545D47897C}" id="{2632B2A4-7ACD-4197-886D-D74F6A62B0F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735A-0928-4A68-90AE-5962ABB33182}">
  <dimension ref="A1:AK22"/>
  <sheetViews>
    <sheetView tabSelected="1" zoomScale="85" zoomScaleNormal="85" workbookViewId="0">
      <selection activeCell="A14" sqref="A14:F14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FABILU LTDA</v>
      </c>
    </row>
    <row r="4" spans="1:37">
      <c r="A4" s="1" t="s">
        <v>4</v>
      </c>
      <c r="E4" s="4">
        <f>+'[1]ACTA ANA'!F16</f>
        <v>45016</v>
      </c>
    </row>
    <row r="5" spans="1:37">
      <c r="A5" s="1" t="s">
        <v>5</v>
      </c>
      <c r="E5" s="4">
        <f>+'[1]ACTA ANA'!F72</f>
        <v>45043</v>
      </c>
    </row>
    <row r="6" spans="1:37" ht="15.75" thickBot="1"/>
    <row r="7" spans="1:37" ht="15.75" thickBot="1">
      <c r="A7" s="35" t="s">
        <v>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8" t="s">
        <v>7</v>
      </c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40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66820</v>
      </c>
      <c r="D9" s="17">
        <f>+[1]DEPURADO!B3</f>
        <v>66820</v>
      </c>
      <c r="E9" s="19">
        <f>+[1]DEPURADO!C3</f>
        <v>44216.484722222223</v>
      </c>
      <c r="F9" s="20">
        <f>+IF([1]DEPURADO!D3&gt;1,[1]DEPURADO!D3," ")</f>
        <v>44229</v>
      </c>
      <c r="G9" s="21">
        <f>[1]DEPURADO!F3</f>
        <v>2205100</v>
      </c>
      <c r="H9" s="22">
        <v>0</v>
      </c>
      <c r="I9" s="22">
        <f>+[1]DEPURADO!M3+[1]DEPURADO!N3</f>
        <v>0</v>
      </c>
      <c r="J9" s="22">
        <f>+[1]DEPURADO!R3</f>
        <v>2205100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2205100</v>
      </c>
      <c r="O9" s="22">
        <f>+G9-I9-N9</f>
        <v>0</v>
      </c>
      <c r="P9" s="18">
        <f>IF([1]DEPURADO!H3&gt;1,0,[1]DEPURADO!B3)</f>
        <v>66820</v>
      </c>
      <c r="Q9" s="24">
        <f>+IF(P9&gt;0,G9,0)</f>
        <v>2205100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67741</v>
      </c>
      <c r="D10" s="17">
        <f>+[1]DEPURADO!B4</f>
        <v>67741</v>
      </c>
      <c r="E10" s="19">
        <f>+[1]DEPURADO!C4</f>
        <v>44221.349305555559</v>
      </c>
      <c r="F10" s="20">
        <f>+IF([1]DEPURADO!D4&gt;1,[1]DEPURADO!D4," ")</f>
        <v>44229</v>
      </c>
      <c r="G10" s="21">
        <f>[1]DEPURADO!F4</f>
        <v>34193929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34193929</v>
      </c>
      <c r="P10" s="18">
        <f>IF([1]DEPURADO!H4&gt;1,0,[1]DEPURADO!B4)</f>
        <v>67741</v>
      </c>
      <c r="Q10" s="24">
        <f>+IF(P10&gt;0,G10,0)</f>
        <v>34193929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34193929</v>
      </c>
      <c r="AH10" s="24">
        <v>0</v>
      </c>
      <c r="AI10" s="24" t="str">
        <f>+[1]DEPURADO!G4</f>
        <v>SALDO A FAVOR DEL PRESTADOR</v>
      </c>
      <c r="AJ10" s="26"/>
      <c r="AK10" s="27"/>
    </row>
    <row r="11" spans="1:37" s="28" customFormat="1">
      <c r="A11" s="17">
        <f>+A10+1</f>
        <v>3</v>
      </c>
      <c r="B11" s="18" t="s">
        <v>44</v>
      </c>
      <c r="C11" s="17">
        <f>+[1]DEPURADO!A5</f>
        <v>141222</v>
      </c>
      <c r="D11" s="17">
        <f>+[1]DEPURADO!B5</f>
        <v>141222</v>
      </c>
      <c r="E11" s="19">
        <f>+[1]DEPURADO!C5</f>
        <v>44530</v>
      </c>
      <c r="F11" s="20">
        <f>+IF([1]DEPURADO!D5&gt;1,[1]DEPURADO!D5," ")</f>
        <v>44896</v>
      </c>
      <c r="G11" s="21">
        <f>[1]DEPURADO!F5</f>
        <v>18345821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18345821</v>
      </c>
      <c r="P11" s="18">
        <f>IF([1]DEPURADO!H5&gt;1,0,[1]DEPURADO!B5)</f>
        <v>141222</v>
      </c>
      <c r="Q11" s="24">
        <f>+IF(P11&gt;0,G11,0)</f>
        <v>18345821</v>
      </c>
      <c r="R11" s="25">
        <f>IF(P11=0,G11,0)</f>
        <v>0</v>
      </c>
      <c r="S11" s="25">
        <f>+[1]DEPURADO!J5</f>
        <v>18345821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DEVUELTA</v>
      </c>
      <c r="AJ11" s="26"/>
      <c r="AK11" s="27"/>
    </row>
    <row r="12" spans="1:37" s="28" customFormat="1">
      <c r="A12" s="17">
        <f>+A11+1</f>
        <v>4</v>
      </c>
      <c r="B12" s="18" t="s">
        <v>44</v>
      </c>
      <c r="C12" s="17">
        <f>+[1]DEPURADO!A6</f>
        <v>67322</v>
      </c>
      <c r="D12" s="17">
        <f>+[1]DEPURADO!B6</f>
        <v>67322</v>
      </c>
      <c r="E12" s="19">
        <f>+[1]DEPURADO!C6</f>
        <v>44217</v>
      </c>
      <c r="F12" s="20">
        <f>+IF([1]DEPURADO!D6&gt;1,[1]DEPURADO!D6," ")</f>
        <v>44896</v>
      </c>
      <c r="G12" s="21">
        <f>[1]DEPURADO!F6</f>
        <v>1930313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1930313</v>
      </c>
      <c r="P12" s="18">
        <f>IF([1]DEPURADO!H6&gt;1,0,[1]DEPURADO!B6)</f>
        <v>67322</v>
      </c>
      <c r="Q12" s="24">
        <f>+IF(P12&gt;0,G12,0)</f>
        <v>1930313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1930313</v>
      </c>
      <c r="AH12" s="24">
        <v>0</v>
      </c>
      <c r="AI12" s="24" t="str">
        <f>+[1]DEPURADO!G6</f>
        <v>SALDO A FAVOR DEL PRESTADOR</v>
      </c>
      <c r="AJ12" s="26"/>
      <c r="AK12" s="27"/>
    </row>
    <row r="13" spans="1:37" s="28" customFormat="1">
      <c r="A13" s="17">
        <f>+A12+1</f>
        <v>5</v>
      </c>
      <c r="B13" s="18" t="s">
        <v>44</v>
      </c>
      <c r="C13" s="17">
        <f>+[1]DEPURADO!A7</f>
        <v>207335</v>
      </c>
      <c r="D13" s="17">
        <f>+[1]DEPURADO!B7</f>
        <v>207335</v>
      </c>
      <c r="E13" s="19">
        <f>+[1]DEPURADO!C7</f>
        <v>44830</v>
      </c>
      <c r="F13" s="20">
        <f>+IF([1]DEPURADO!D7&gt;1,[1]DEPURADO!D7," ")</f>
        <v>44946</v>
      </c>
      <c r="G13" s="21">
        <f>[1]DEPURADO!F7</f>
        <v>49120870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>+SUM(J13:M13)</f>
        <v>0</v>
      </c>
      <c r="O13" s="22">
        <f>+G13-I13-N13</f>
        <v>49120870</v>
      </c>
      <c r="P13" s="18">
        <f>IF([1]DEPURADO!H7&gt;1,0,[1]DEPURADO!B7)</f>
        <v>0</v>
      </c>
      <c r="Q13" s="24">
        <f>+IF(P13&gt;0,G13,0)</f>
        <v>0</v>
      </c>
      <c r="R13" s="25">
        <f>IF(P13=0,G13,0)</f>
        <v>49120870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>+G13-I13-N13-R13-Z13-AC13-AE13-S13-U13</f>
        <v>0</v>
      </c>
      <c r="AH13" s="24">
        <v>0</v>
      </c>
      <c r="AI13" s="24" t="str">
        <f>+[1]DEPURADO!G7</f>
        <v>NO RADICADA</v>
      </c>
      <c r="AJ13" s="26"/>
      <c r="AK13" s="27"/>
    </row>
    <row r="14" spans="1:37">
      <c r="A14" s="41" t="s">
        <v>46</v>
      </c>
      <c r="B14" s="41"/>
      <c r="C14" s="41"/>
      <c r="D14" s="41"/>
      <c r="E14" s="41"/>
      <c r="F14" s="41"/>
      <c r="G14" s="29">
        <f>SUM(G9:G13)</f>
        <v>105796033</v>
      </c>
      <c r="H14" s="29">
        <f t="shared" ref="H14:AH14" si="0">SUM(H9:H13)</f>
        <v>0</v>
      </c>
      <c r="I14" s="29">
        <f t="shared" si="0"/>
        <v>0</v>
      </c>
      <c r="J14" s="29">
        <f t="shared" si="0"/>
        <v>2205100</v>
      </c>
      <c r="K14" s="29">
        <f t="shared" si="0"/>
        <v>0</v>
      </c>
      <c r="L14" s="29">
        <f t="shared" si="0"/>
        <v>0</v>
      </c>
      <c r="M14" s="29">
        <f t="shared" si="0"/>
        <v>0</v>
      </c>
      <c r="N14" s="29">
        <f t="shared" si="0"/>
        <v>2205100</v>
      </c>
      <c r="O14" s="29">
        <f t="shared" si="0"/>
        <v>103590933</v>
      </c>
      <c r="P14" s="29">
        <f t="shared" si="0"/>
        <v>343105</v>
      </c>
      <c r="Q14" s="29">
        <f t="shared" si="0"/>
        <v>56675163</v>
      </c>
      <c r="R14" s="29">
        <f t="shared" si="0"/>
        <v>49120870</v>
      </c>
      <c r="S14" s="29">
        <f t="shared" si="0"/>
        <v>18345821</v>
      </c>
      <c r="T14" s="29">
        <f t="shared" si="0"/>
        <v>0</v>
      </c>
      <c r="U14" s="29">
        <f t="shared" si="0"/>
        <v>0</v>
      </c>
      <c r="V14" s="29">
        <f t="shared" si="0"/>
        <v>0</v>
      </c>
      <c r="W14" s="29">
        <f t="shared" si="0"/>
        <v>0</v>
      </c>
      <c r="X14" s="29">
        <f t="shared" si="0"/>
        <v>0</v>
      </c>
      <c r="Y14" s="29">
        <f t="shared" si="0"/>
        <v>0</v>
      </c>
      <c r="Z14" s="29">
        <f t="shared" si="0"/>
        <v>0</v>
      </c>
      <c r="AA14" s="29">
        <f t="shared" si="0"/>
        <v>0</v>
      </c>
      <c r="AB14" s="29">
        <f t="shared" si="0"/>
        <v>0</v>
      </c>
      <c r="AC14" s="29">
        <f t="shared" si="0"/>
        <v>0</v>
      </c>
      <c r="AD14" s="29">
        <f t="shared" si="0"/>
        <v>0</v>
      </c>
      <c r="AE14" s="29">
        <f t="shared" si="0"/>
        <v>0</v>
      </c>
      <c r="AF14" s="29">
        <f t="shared" si="0"/>
        <v>0</v>
      </c>
      <c r="AG14" s="29">
        <f t="shared" si="0"/>
        <v>36124242</v>
      </c>
      <c r="AH14" s="29">
        <f t="shared" si="0"/>
        <v>0</v>
      </c>
    </row>
    <row r="17" spans="2:5">
      <c r="B17" s="30" t="s">
        <v>47</v>
      </c>
      <c r="C17" s="31"/>
      <c r="D17" s="32"/>
      <c r="E17" s="31"/>
    </row>
    <row r="18" spans="2:5">
      <c r="B18" s="31"/>
      <c r="C18" s="32"/>
      <c r="D18" s="31"/>
      <c r="E18" s="31"/>
    </row>
    <row r="19" spans="2:5">
      <c r="B19" s="30" t="s">
        <v>48</v>
      </c>
      <c r="C19" s="31"/>
      <c r="D19" s="33" t="str">
        <f>+'[1]ACTA ANA'!C9</f>
        <v>LUISA MATUTE ROMERO</v>
      </c>
      <c r="E19" s="31"/>
    </row>
    <row r="20" spans="2:5">
      <c r="B20" s="30" t="s">
        <v>49</v>
      </c>
      <c r="C20" s="31"/>
      <c r="D20" s="34">
        <f>+E5</f>
        <v>45043</v>
      </c>
      <c r="E20" s="31"/>
    </row>
    <row r="22" spans="2:5">
      <c r="B22" s="30" t="s">
        <v>50</v>
      </c>
      <c r="D22" t="str">
        <f>+'[1]ACTA ANA'!H9</f>
        <v>ANYIE LISSETH MARTINEZ</v>
      </c>
    </row>
  </sheetData>
  <autoFilter ref="A8:AK10" xr:uid="{F00F8345-CECE-4655-A167-C5B8BC796591}"/>
  <mergeCells count="3">
    <mergeCell ref="A7:O7"/>
    <mergeCell ref="P7:AG7"/>
    <mergeCell ref="A14:F14"/>
  </mergeCells>
  <dataValidations count="2">
    <dataValidation type="custom" allowBlank="1" showInputMessage="1" showErrorMessage="1" sqref="AI9:AI13 AE9:AE13 X9:X13 L9:O13 F9:F13 AG9:AG13 Q9:Q13 Z9:Z13" xr:uid="{35CE1FBB-597E-4013-AA16-4A438A6917E3}">
      <formula1>0</formula1>
    </dataValidation>
    <dataValidation type="custom" allowBlank="1" showInputMessage="1" showErrorMessage="1" sqref="M6" xr:uid="{8D912AB3-ABA9-4E81-8788-BCF5466F712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2023-04-27T21:25:29Z</dcterms:created>
  <dcterms:modified xsi:type="dcterms:W3CDTF">2023-05-23T02:01:19Z</dcterms:modified>
  <cp:category/>
  <cp:contentStatus/>
</cp:coreProperties>
</file>