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erfil de Usuario\OneDrive - Mutual Ser E.P.S\PROCESO CONCILIACION\2022\ANTIOQUIA-CALDAS-HUILA\IPS CAMBIA TU VIDA\"/>
    </mc:Choice>
  </mc:AlternateContent>
  <xr:revisionPtr revIDLastSave="0" documentId="8_{F9C5031B-D340-4536-8675-20983CFB862A}" xr6:coauthVersionLast="47" xr6:coauthVersionMax="47" xr10:uidLastSave="{00000000-0000-0000-0000-000000000000}"/>
  <bookViews>
    <workbookView xWindow="-120" yWindow="-120" windowWidth="29040" windowHeight="15840" xr2:uid="{48956EB1-1B71-4F86-A26D-967821BCBA6B}"/>
  </bookViews>
  <sheets>
    <sheet name="FORMATO AIFT010" sheetId="1" r:id="rId1"/>
  </sheets>
  <externalReferences>
    <externalReference r:id="rId2"/>
  </externalReferences>
  <definedNames>
    <definedName name="_xlnm._FilterDatabase" localSheetId="0" hidden="1">'FORMATO AIFT010'!$A$8:$AK$33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40" i="1"/>
  <c r="AF35" i="1"/>
  <c r="AD35" i="1"/>
  <c r="AC35" i="1"/>
  <c r="AB35" i="1"/>
  <c r="AA35" i="1"/>
  <c r="M35" i="1"/>
  <c r="L35" i="1"/>
  <c r="H35" i="1"/>
  <c r="AI33" i="1"/>
  <c r="AE33" i="1"/>
  <c r="X33" i="1"/>
  <c r="Z33" i="1" s="1"/>
  <c r="U33" i="1"/>
  <c r="S33" i="1"/>
  <c r="Q33" i="1"/>
  <c r="P33" i="1"/>
  <c r="R33" i="1" s="1"/>
  <c r="K33" i="1"/>
  <c r="N33" i="1" s="1"/>
  <c r="J33" i="1"/>
  <c r="I33" i="1"/>
  <c r="G33" i="1"/>
  <c r="F33" i="1"/>
  <c r="E33" i="1"/>
  <c r="D33" i="1"/>
  <c r="C33" i="1"/>
  <c r="AI32" i="1"/>
  <c r="AE32" i="1"/>
  <c r="Z32" i="1"/>
  <c r="X32" i="1"/>
  <c r="U32" i="1"/>
  <c r="S32" i="1"/>
  <c r="P32" i="1"/>
  <c r="R32" i="1" s="1"/>
  <c r="AG32" i="1" s="1"/>
  <c r="N32" i="1"/>
  <c r="K32" i="1"/>
  <c r="J32" i="1"/>
  <c r="I32" i="1"/>
  <c r="G32" i="1"/>
  <c r="O32" i="1" s="1"/>
  <c r="F32" i="1"/>
  <c r="E32" i="1"/>
  <c r="D32" i="1"/>
  <c r="C32" i="1"/>
  <c r="AI31" i="1"/>
  <c r="AE31" i="1"/>
  <c r="X31" i="1"/>
  <c r="Z31" i="1" s="1"/>
  <c r="U31" i="1"/>
  <c r="S31" i="1"/>
  <c r="R31" i="1"/>
  <c r="P31" i="1"/>
  <c r="Q31" i="1" s="1"/>
  <c r="K31" i="1"/>
  <c r="N31" i="1" s="1"/>
  <c r="O31" i="1" s="1"/>
  <c r="J31" i="1"/>
  <c r="I31" i="1"/>
  <c r="G31" i="1"/>
  <c r="AG31" i="1" s="1"/>
  <c r="F31" i="1"/>
  <c r="E31" i="1"/>
  <c r="D31" i="1"/>
  <c r="C31" i="1"/>
  <c r="AI30" i="1"/>
  <c r="AE30" i="1"/>
  <c r="X30" i="1"/>
  <c r="Z30" i="1" s="1"/>
  <c r="U30" i="1"/>
  <c r="S30" i="1"/>
  <c r="R30" i="1"/>
  <c r="P30" i="1"/>
  <c r="Q30" i="1" s="1"/>
  <c r="K30" i="1"/>
  <c r="J30" i="1"/>
  <c r="N30" i="1" s="1"/>
  <c r="I30" i="1"/>
  <c r="G30" i="1"/>
  <c r="AG30" i="1" s="1"/>
  <c r="F30" i="1"/>
  <c r="E30" i="1"/>
  <c r="D30" i="1"/>
  <c r="C30" i="1"/>
  <c r="AI29" i="1"/>
  <c r="AE29" i="1"/>
  <c r="X29" i="1"/>
  <c r="Z29" i="1" s="1"/>
  <c r="U29" i="1"/>
  <c r="S29" i="1"/>
  <c r="Q29" i="1"/>
  <c r="P29" i="1"/>
  <c r="R29" i="1" s="1"/>
  <c r="K29" i="1"/>
  <c r="J29" i="1"/>
  <c r="N29" i="1" s="1"/>
  <c r="I29" i="1"/>
  <c r="G29" i="1"/>
  <c r="F29" i="1"/>
  <c r="E29" i="1"/>
  <c r="D29" i="1"/>
  <c r="C29" i="1"/>
  <c r="AI28" i="1"/>
  <c r="AE28" i="1"/>
  <c r="Z28" i="1"/>
  <c r="X28" i="1"/>
  <c r="U28" i="1"/>
  <c r="S28" i="1"/>
  <c r="R28" i="1"/>
  <c r="P28" i="1"/>
  <c r="K28" i="1"/>
  <c r="J28" i="1"/>
  <c r="N28" i="1" s="1"/>
  <c r="I28" i="1"/>
  <c r="G28" i="1"/>
  <c r="Q28" i="1" s="1"/>
  <c r="F28" i="1"/>
  <c r="E28" i="1"/>
  <c r="D28" i="1"/>
  <c r="C28" i="1"/>
  <c r="AI27" i="1"/>
  <c r="AE27" i="1"/>
  <c r="Z27" i="1" s="1"/>
  <c r="X27" i="1"/>
  <c r="U27" i="1"/>
  <c r="S27" i="1"/>
  <c r="R27" i="1"/>
  <c r="Q27" i="1"/>
  <c r="P27" i="1"/>
  <c r="N27" i="1"/>
  <c r="K27" i="1"/>
  <c r="J27" i="1"/>
  <c r="I27" i="1"/>
  <c r="O27" i="1" s="1"/>
  <c r="G27" i="1"/>
  <c r="AG27" i="1" s="1"/>
  <c r="F27" i="1"/>
  <c r="E27" i="1"/>
  <c r="D27" i="1"/>
  <c r="C27" i="1"/>
  <c r="AI26" i="1"/>
  <c r="AE26" i="1"/>
  <c r="Z26" i="1"/>
  <c r="X26" i="1"/>
  <c r="U26" i="1"/>
  <c r="S26" i="1"/>
  <c r="P26" i="1"/>
  <c r="R26" i="1" s="1"/>
  <c r="N26" i="1"/>
  <c r="AG26" i="1" s="1"/>
  <c r="K26" i="1"/>
  <c r="J26" i="1"/>
  <c r="I26" i="1"/>
  <c r="O26" i="1" s="1"/>
  <c r="G26" i="1"/>
  <c r="F26" i="1"/>
  <c r="E26" i="1"/>
  <c r="D26" i="1"/>
  <c r="C26" i="1"/>
  <c r="AI25" i="1"/>
  <c r="AE25" i="1"/>
  <c r="X25" i="1"/>
  <c r="Z25" i="1" s="1"/>
  <c r="U25" i="1"/>
  <c r="S25" i="1"/>
  <c r="P25" i="1"/>
  <c r="R25" i="1" s="1"/>
  <c r="K25" i="1"/>
  <c r="J25" i="1"/>
  <c r="N25" i="1" s="1"/>
  <c r="I25" i="1"/>
  <c r="G25" i="1"/>
  <c r="F25" i="1"/>
  <c r="E25" i="1"/>
  <c r="D25" i="1"/>
  <c r="C25" i="1"/>
  <c r="AI24" i="1"/>
  <c r="AE24" i="1"/>
  <c r="X24" i="1"/>
  <c r="Z24" i="1" s="1"/>
  <c r="U24" i="1"/>
  <c r="S24" i="1"/>
  <c r="P24" i="1"/>
  <c r="R24" i="1" s="1"/>
  <c r="K24" i="1"/>
  <c r="N24" i="1" s="1"/>
  <c r="J24" i="1"/>
  <c r="I24" i="1"/>
  <c r="G24" i="1"/>
  <c r="O24" i="1" s="1"/>
  <c r="F24" i="1"/>
  <c r="E24" i="1"/>
  <c r="D24" i="1"/>
  <c r="C24" i="1"/>
  <c r="AI23" i="1"/>
  <c r="AE23" i="1"/>
  <c r="X23" i="1"/>
  <c r="Z23" i="1" s="1"/>
  <c r="U23" i="1"/>
  <c r="S23" i="1"/>
  <c r="R23" i="1"/>
  <c r="P23" i="1"/>
  <c r="K23" i="1"/>
  <c r="N23" i="1" s="1"/>
  <c r="O23" i="1" s="1"/>
  <c r="J23" i="1"/>
  <c r="I23" i="1"/>
  <c r="G23" i="1"/>
  <c r="Q23" i="1" s="1"/>
  <c r="F23" i="1"/>
  <c r="E23" i="1"/>
  <c r="D23" i="1"/>
  <c r="C23" i="1"/>
  <c r="AI22" i="1"/>
  <c r="AE22" i="1"/>
  <c r="Z22" i="1" s="1"/>
  <c r="X22" i="1"/>
  <c r="U22" i="1"/>
  <c r="S22" i="1"/>
  <c r="R22" i="1"/>
  <c r="P22" i="1"/>
  <c r="Q22" i="1" s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Q21" i="1"/>
  <c r="P21" i="1"/>
  <c r="R21" i="1" s="1"/>
  <c r="K21" i="1"/>
  <c r="J21" i="1"/>
  <c r="N21" i="1" s="1"/>
  <c r="O21" i="1" s="1"/>
  <c r="I21" i="1"/>
  <c r="AG21" i="1" s="1"/>
  <c r="G21" i="1"/>
  <c r="F21" i="1"/>
  <c r="E21" i="1"/>
  <c r="D21" i="1"/>
  <c r="C21" i="1"/>
  <c r="AI20" i="1"/>
  <c r="AE20" i="1"/>
  <c r="Z20" i="1"/>
  <c r="X20" i="1"/>
  <c r="U20" i="1"/>
  <c r="S20" i="1"/>
  <c r="R20" i="1"/>
  <c r="Q20" i="1"/>
  <c r="P20" i="1"/>
  <c r="K20" i="1"/>
  <c r="J20" i="1"/>
  <c r="N20" i="1" s="1"/>
  <c r="I20" i="1"/>
  <c r="G20" i="1"/>
  <c r="F20" i="1"/>
  <c r="E20" i="1"/>
  <c r="D20" i="1"/>
  <c r="C20" i="1"/>
  <c r="AI19" i="1"/>
  <c r="AE19" i="1"/>
  <c r="Z19" i="1"/>
  <c r="X19" i="1"/>
  <c r="U19" i="1"/>
  <c r="S19" i="1"/>
  <c r="R19" i="1"/>
  <c r="Q19" i="1"/>
  <c r="P19" i="1"/>
  <c r="N19" i="1"/>
  <c r="K19" i="1"/>
  <c r="J19" i="1"/>
  <c r="I19" i="1"/>
  <c r="O19" i="1" s="1"/>
  <c r="G19" i="1"/>
  <c r="AG19" i="1" s="1"/>
  <c r="F19" i="1"/>
  <c r="E19" i="1"/>
  <c r="D19" i="1"/>
  <c r="C19" i="1"/>
  <c r="AI18" i="1"/>
  <c r="AE18" i="1"/>
  <c r="Z18" i="1"/>
  <c r="X18" i="1"/>
  <c r="U18" i="1"/>
  <c r="S18" i="1"/>
  <c r="P18" i="1"/>
  <c r="R18" i="1" s="1"/>
  <c r="N18" i="1"/>
  <c r="AG18" i="1" s="1"/>
  <c r="K18" i="1"/>
  <c r="J18" i="1"/>
  <c r="I18" i="1"/>
  <c r="G18" i="1"/>
  <c r="O18" i="1" s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I17" i="1"/>
  <c r="G17" i="1"/>
  <c r="F17" i="1"/>
  <c r="E17" i="1"/>
  <c r="D17" i="1"/>
  <c r="C17" i="1"/>
  <c r="AI16" i="1"/>
  <c r="AE16" i="1"/>
  <c r="X16" i="1"/>
  <c r="Z16" i="1" s="1"/>
  <c r="U16" i="1"/>
  <c r="S16" i="1"/>
  <c r="P16" i="1"/>
  <c r="R16" i="1" s="1"/>
  <c r="K16" i="1"/>
  <c r="N16" i="1" s="1"/>
  <c r="J16" i="1"/>
  <c r="I16" i="1"/>
  <c r="G16" i="1"/>
  <c r="O16" i="1" s="1"/>
  <c r="F16" i="1"/>
  <c r="E16" i="1"/>
  <c r="D16" i="1"/>
  <c r="C16" i="1"/>
  <c r="AI15" i="1"/>
  <c r="AE15" i="1"/>
  <c r="X15" i="1"/>
  <c r="Z15" i="1" s="1"/>
  <c r="U15" i="1"/>
  <c r="S15" i="1"/>
  <c r="R15" i="1"/>
  <c r="P15" i="1"/>
  <c r="K15" i="1"/>
  <c r="N15" i="1" s="1"/>
  <c r="O15" i="1" s="1"/>
  <c r="J15" i="1"/>
  <c r="I15" i="1"/>
  <c r="G15" i="1"/>
  <c r="Q15" i="1" s="1"/>
  <c r="F15" i="1"/>
  <c r="E15" i="1"/>
  <c r="D15" i="1"/>
  <c r="C15" i="1"/>
  <c r="AI14" i="1"/>
  <c r="AE14" i="1"/>
  <c r="Z14" i="1" s="1"/>
  <c r="X14" i="1"/>
  <c r="U14" i="1"/>
  <c r="S14" i="1"/>
  <c r="R14" i="1"/>
  <c r="P14" i="1"/>
  <c r="Q14" i="1" s="1"/>
  <c r="K14" i="1"/>
  <c r="J14" i="1"/>
  <c r="N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P13" i="1"/>
  <c r="Q13" i="1" s="1"/>
  <c r="K13" i="1"/>
  <c r="J13" i="1"/>
  <c r="N13" i="1" s="1"/>
  <c r="I13" i="1"/>
  <c r="G13" i="1"/>
  <c r="F13" i="1"/>
  <c r="E13" i="1"/>
  <c r="D13" i="1"/>
  <c r="C13" i="1"/>
  <c r="AI12" i="1"/>
  <c r="AE12" i="1"/>
  <c r="X12" i="1"/>
  <c r="Z12" i="1" s="1"/>
  <c r="U12" i="1"/>
  <c r="S12" i="1"/>
  <c r="R12" i="1"/>
  <c r="Q12" i="1"/>
  <c r="P12" i="1"/>
  <c r="K12" i="1"/>
  <c r="J12" i="1"/>
  <c r="N12" i="1" s="1"/>
  <c r="I12" i="1"/>
  <c r="G12" i="1"/>
  <c r="AG12" i="1" s="1"/>
  <c r="F12" i="1"/>
  <c r="E12" i="1"/>
  <c r="D12" i="1"/>
  <c r="C12" i="1"/>
  <c r="AI11" i="1"/>
  <c r="AE11" i="1"/>
  <c r="Z11" i="1"/>
  <c r="X11" i="1"/>
  <c r="U11" i="1"/>
  <c r="S11" i="1"/>
  <c r="R11" i="1"/>
  <c r="Q11" i="1"/>
  <c r="P11" i="1"/>
  <c r="N11" i="1"/>
  <c r="K11" i="1"/>
  <c r="J11" i="1"/>
  <c r="I11" i="1"/>
  <c r="G11" i="1"/>
  <c r="AG11" i="1" s="1"/>
  <c r="F11" i="1"/>
  <c r="E11" i="1"/>
  <c r="D11" i="1"/>
  <c r="C11" i="1"/>
  <c r="AI10" i="1"/>
  <c r="AE10" i="1"/>
  <c r="Z10" i="1"/>
  <c r="X10" i="1"/>
  <c r="U10" i="1"/>
  <c r="S10" i="1"/>
  <c r="P10" i="1"/>
  <c r="R10" i="1" s="1"/>
  <c r="N10" i="1"/>
  <c r="K10" i="1"/>
  <c r="J10" i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I9" i="1"/>
  <c r="AE9" i="1"/>
  <c r="AE35" i="1" s="1"/>
  <c r="X9" i="1"/>
  <c r="X35" i="1" s="1"/>
  <c r="U9" i="1"/>
  <c r="U35" i="1" s="1"/>
  <c r="S9" i="1"/>
  <c r="S35" i="1" s="1"/>
  <c r="P9" i="1"/>
  <c r="R9" i="1" s="1"/>
  <c r="K9" i="1"/>
  <c r="K35" i="1" s="1"/>
  <c r="J9" i="1"/>
  <c r="J35" i="1" s="1"/>
  <c r="I9" i="1"/>
  <c r="G9" i="1"/>
  <c r="G35" i="1" s="1"/>
  <c r="F9" i="1"/>
  <c r="E9" i="1"/>
  <c r="D9" i="1"/>
  <c r="C9" i="1"/>
  <c r="E5" i="1"/>
  <c r="D41" i="1" s="1"/>
  <c r="E4" i="1"/>
  <c r="B3" i="1"/>
  <c r="AG16" i="1" l="1"/>
  <c r="AG25" i="1"/>
  <c r="O29" i="1"/>
  <c r="AG29" i="1"/>
  <c r="AG10" i="1"/>
  <c r="O13" i="1"/>
  <c r="O17" i="1"/>
  <c r="AG20" i="1"/>
  <c r="AG22" i="1"/>
  <c r="AG17" i="1"/>
  <c r="AG24" i="1"/>
  <c r="AG33" i="1"/>
  <c r="O14" i="1"/>
  <c r="O25" i="1"/>
  <c r="Q16" i="1"/>
  <c r="Q24" i="1"/>
  <c r="Q32" i="1"/>
  <c r="I35" i="1"/>
  <c r="N9" i="1"/>
  <c r="N35" i="1" s="1"/>
  <c r="Z9" i="1"/>
  <c r="Z35" i="1" s="1"/>
  <c r="Q10" i="1"/>
  <c r="O12" i="1"/>
  <c r="R13" i="1"/>
  <c r="R35" i="1" s="1"/>
  <c r="AG15" i="1"/>
  <c r="Q18" i="1"/>
  <c r="O20" i="1"/>
  <c r="AG23" i="1"/>
  <c r="Q26" i="1"/>
  <c r="O28" i="1"/>
  <c r="AG28" i="1"/>
  <c r="O33" i="1"/>
  <c r="O10" i="1"/>
  <c r="O22" i="1"/>
  <c r="O30" i="1"/>
  <c r="O11" i="1"/>
  <c r="AG14" i="1"/>
  <c r="Q17" i="1"/>
  <c r="Q25" i="1"/>
  <c r="Q9" i="1"/>
  <c r="Q35" i="1" s="1"/>
  <c r="AG13" i="1" l="1"/>
  <c r="O9" i="1"/>
  <c r="O35" i="1" s="1"/>
  <c r="AG9" i="1"/>
  <c r="AG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tc={B210AE90-8307-4EA8-9618-F2AD264F24AA}</author>
    <author>tc={7512B97A-1D9F-4178-A095-676F09CA0D5B}</author>
    <author>tc={73AE8883-4260-4787-AFB4-7980FA300632}</author>
    <author>tc={CB617A44-E79D-42D4-9E44-70A9D483554C}</author>
    <author>tc={0759EBA4-4693-4971-BD1F-541378229C2E}</author>
    <author>tc={FE01048E-D4A1-4E6D-AEE4-21BCCA067560}</author>
  </authors>
  <commentList>
    <comment ref="J8" authorId="0" shapeId="0" xr:uid="{B210AE90-8307-4EA8-9618-F2AD264F24AA}">
      <text>
        <t>[Threaded comment]
Your version of Excel allows you to read this threaded comment; however, any edits to it will get removed if the file is opened in a newer version of Excel. Learn more: https://go.microsoft.com/fwlink/?linkid=870924
Comment:
    SUAMTORIA DE GIRO DIRECTO Y ESFUERZO PROPIO</t>
      </text>
    </comment>
    <comment ref="K8" authorId="1" shapeId="0" xr:uid="{7512B97A-1D9F-4178-A095-676F09CA0D5B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PAGOS (DESCUENTOS ,TESORERIA,EMBARGOS)</t>
      </text>
    </comment>
    <comment ref="R8" authorId="2" shapeId="0" xr:uid="{73AE8883-4260-4787-AFB4-7980FA300632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VALORES (PRESCRITAS SALDO DE FACTURAS DE CONTRATO LIQUIDADOS Y OTROS CONCEPTOS (N/A NO RADICADAS)</t>
      </text>
    </comment>
    <comment ref="X8" authorId="3" shapeId="0" xr:uid="{CB617A44-E79D-42D4-9E44-70A9D483554C}">
      <text>
        <t>[Threaded comment]
Your version of Excel allows you to read this threaded comment; however, any edits to it will get removed if the file is opened in a newer version of Excel. Learn more: https://go.microsoft.com/fwlink/?linkid=870924
Comment:
    SUMATORIA DE LOS VALORES DE GLOSAS LEGALIZADAS Y GLOSAS POR CONCILIAR</t>
      </text>
    </comment>
    <comment ref="AC8" authorId="4" shapeId="0" xr:uid="{0759EBA4-4693-4971-BD1F-541378229C2E}">
      <text>
        <t>[Threaded comment]
Your version of Excel allows you to read this threaded comment; however, any edits to it will get removed if the file is opened in a newer version of Excel. Learn more: https://go.microsoft.com/fwlink/?linkid=870924
Comment:
    VALRO INDIVIDUAL DE LA GLOSAS LEGALIZADA</t>
      </text>
    </comment>
    <comment ref="AE8" authorId="5" shapeId="0" xr:uid="{FE01048E-D4A1-4E6D-AEE4-21BCCA067560}">
      <text>
        <t>[Threaded comment]
Your version of Excel allows you to read this threaded comment; however, any edits to it will get removed if the file is opened in a newer version of Excel. Learn more: https://go.microsoft.com/fwlink/?linkid=870924
Comment:
    VALOR INDIVIDUAL DE LA GLOSAS POR COMCILIAR</t>
      </text>
    </comment>
  </commentList>
</comments>
</file>

<file path=xl/sharedStrings.xml><?xml version="1.0" encoding="utf-8"?>
<sst xmlns="http://schemas.openxmlformats.org/spreadsheetml/2006/main" count="149" uniqueCount="51">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</sst>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3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53776C42-3D70-4E16-8FC9-858B8BE1B5C0}"/>
    <cellStyle name="Normal 4" xfId="3" xr:uid="{5AA49F1C-D537-44B7-AEBE-33D63F7AB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erfil%20de%20Usuario\OneDrive%20-%20Mutual%20Ser%20E.P.S\PROCESO%20CONCILIACION\2022\ANTIOQUIA-CALDAS-HUILA\IPS%20CAMBIA%20TU%20VIDA\SIMULADOR%20DE%20CONCILIACION%20ABRIL%202023%20-.xlsb" TargetMode="External"/><Relationship Id="rId1" Type="http://schemas.openxmlformats.org/officeDocument/2006/relationships/externalLinkPath" Target="SIMULADOR%20DE%20CONCILIACION%20ABRIL%202023%20-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RRF"/>
      <sheetName val="DEPURADO"/>
      <sheetName val="FOR.AUD"/>
      <sheetName val="ACTA ANA"/>
      <sheetName val="FORMATO AIFT010"/>
      <sheetName val="030"/>
      <sheetName val="ACTA INA (LC)"/>
      <sheetName val="ACTA INA (C)"/>
      <sheetName val="ACTA REU"/>
    </sheetNames>
    <sheetDataSet>
      <sheetData sheetId="0"/>
      <sheetData sheetId="1">
        <row r="3">
          <cell r="A3" t="str">
            <v>FE329</v>
          </cell>
          <cell r="B3" t="str">
            <v>FE329</v>
          </cell>
          <cell r="C3" t="str">
            <v>18-01-2022</v>
          </cell>
          <cell r="D3">
            <v>44609</v>
          </cell>
          <cell r="F3">
            <v>32444968</v>
          </cell>
          <cell r="G3" t="str">
            <v>GLOSA LEGALIZADA Y CANCELADA</v>
          </cell>
          <cell r="I3">
            <v>0</v>
          </cell>
          <cell r="L3">
            <v>3355800</v>
          </cell>
          <cell r="P3">
            <v>29089168</v>
          </cell>
          <cell r="R3">
            <v>0</v>
          </cell>
        </row>
        <row r="4">
          <cell r="A4" t="str">
            <v>FE330</v>
          </cell>
          <cell r="B4" t="str">
            <v>FE330</v>
          </cell>
          <cell r="C4" t="str">
            <v>18-01-2022</v>
          </cell>
          <cell r="D4">
            <v>44609</v>
          </cell>
          <cell r="F4">
            <v>33460998</v>
          </cell>
          <cell r="G4" t="str">
            <v>GLOSA LEGALIZADA Y CANCELADA</v>
          </cell>
          <cell r="I4">
            <v>0</v>
          </cell>
          <cell r="L4">
            <v>3458342</v>
          </cell>
          <cell r="P4">
            <v>30002656</v>
          </cell>
          <cell r="R4">
            <v>0</v>
          </cell>
        </row>
        <row r="5">
          <cell r="A5" t="str">
            <v>FE331</v>
          </cell>
          <cell r="B5" t="str">
            <v>FE331</v>
          </cell>
          <cell r="C5" t="str">
            <v>18-01-2022</v>
          </cell>
          <cell r="D5">
            <v>44609</v>
          </cell>
          <cell r="F5">
            <v>33238961</v>
          </cell>
          <cell r="G5" t="str">
            <v>GLOSA LEGALIZADA Y CANCELADA</v>
          </cell>
          <cell r="I5">
            <v>0</v>
          </cell>
          <cell r="L5">
            <v>3420859</v>
          </cell>
          <cell r="P5">
            <v>29818102</v>
          </cell>
          <cell r="R5">
            <v>0</v>
          </cell>
        </row>
        <row r="6">
          <cell r="A6" t="str">
            <v>FE332</v>
          </cell>
          <cell r="B6" t="str">
            <v>FE332</v>
          </cell>
          <cell r="C6" t="str">
            <v>18-01-2022</v>
          </cell>
          <cell r="D6">
            <v>44609</v>
          </cell>
          <cell r="F6">
            <v>32792621</v>
          </cell>
          <cell r="G6" t="str">
            <v>GLOSA LEGALIZADA Y CANCELADA</v>
          </cell>
          <cell r="I6">
            <v>0</v>
          </cell>
          <cell r="L6">
            <v>3369800</v>
          </cell>
          <cell r="P6">
            <v>29422821</v>
          </cell>
          <cell r="R6">
            <v>0</v>
          </cell>
        </row>
        <row r="7">
          <cell r="A7" t="str">
            <v>FE333</v>
          </cell>
          <cell r="B7" t="str">
            <v>FE333</v>
          </cell>
          <cell r="C7" t="str">
            <v>18-01-2022</v>
          </cell>
          <cell r="D7">
            <v>44609</v>
          </cell>
          <cell r="F7">
            <v>32512635</v>
          </cell>
          <cell r="G7" t="str">
            <v>GLOSA LEGALIZADA Y CANCELADA</v>
          </cell>
          <cell r="I7">
            <v>0</v>
          </cell>
          <cell r="L7">
            <v>3372080</v>
          </cell>
          <cell r="P7">
            <v>29140555</v>
          </cell>
          <cell r="R7">
            <v>0</v>
          </cell>
        </row>
        <row r="8">
          <cell r="A8" t="str">
            <v>FE361</v>
          </cell>
          <cell r="B8" t="str">
            <v>FE361</v>
          </cell>
          <cell r="C8" t="str">
            <v>15-03-2022</v>
          </cell>
          <cell r="D8">
            <v>44670</v>
          </cell>
          <cell r="F8">
            <v>4330528</v>
          </cell>
          <cell r="G8" t="str">
            <v>GLOSA LEGALIZADA Y CANCELADA</v>
          </cell>
          <cell r="I8">
            <v>0</v>
          </cell>
          <cell r="L8">
            <v>116700</v>
          </cell>
          <cell r="P8">
            <v>4213828</v>
          </cell>
          <cell r="R8">
            <v>0</v>
          </cell>
        </row>
        <row r="9">
          <cell r="A9" t="str">
            <v>FE362</v>
          </cell>
          <cell r="B9" t="str">
            <v>FE362</v>
          </cell>
          <cell r="C9" t="str">
            <v>15-03-2022</v>
          </cell>
          <cell r="D9">
            <v>44670</v>
          </cell>
          <cell r="F9">
            <v>32423014</v>
          </cell>
          <cell r="G9" t="str">
            <v>GLOSA LEGALIZADA Y CANCELADA</v>
          </cell>
          <cell r="I9">
            <v>0</v>
          </cell>
          <cell r="L9">
            <v>995600</v>
          </cell>
          <cell r="P9">
            <v>31427414</v>
          </cell>
          <cell r="R9">
            <v>0</v>
          </cell>
        </row>
        <row r="10">
          <cell r="A10" t="str">
            <v>FE363</v>
          </cell>
          <cell r="B10" t="str">
            <v>FE363</v>
          </cell>
          <cell r="C10" t="str">
            <v>15-03-2022</v>
          </cell>
          <cell r="D10">
            <v>44670</v>
          </cell>
          <cell r="F10">
            <v>2194039</v>
          </cell>
          <cell r="G10" t="str">
            <v>CANCELADA</v>
          </cell>
          <cell r="I10">
            <v>0</v>
          </cell>
          <cell r="L10">
            <v>0</v>
          </cell>
          <cell r="P10">
            <v>0</v>
          </cell>
          <cell r="R10">
            <v>2194039</v>
          </cell>
        </row>
        <row r="11">
          <cell r="A11" t="str">
            <v>FE364</v>
          </cell>
          <cell r="B11" t="str">
            <v>FE364</v>
          </cell>
          <cell r="C11" t="str">
            <v>16-03-2022</v>
          </cell>
          <cell r="D11">
            <v>44670</v>
          </cell>
          <cell r="F11">
            <v>11267637</v>
          </cell>
          <cell r="G11" t="str">
            <v>GLOSA LEGALIZADA Y CANCELADA</v>
          </cell>
          <cell r="I11">
            <v>0</v>
          </cell>
          <cell r="L11">
            <v>307000</v>
          </cell>
          <cell r="P11">
            <v>10960637</v>
          </cell>
          <cell r="R11">
            <v>0</v>
          </cell>
        </row>
        <row r="12">
          <cell r="A12" t="str">
            <v>FE409</v>
          </cell>
          <cell r="B12" t="str">
            <v>FE409</v>
          </cell>
          <cell r="C12" t="str">
            <v>19-05-2022</v>
          </cell>
          <cell r="D12">
            <v>44713</v>
          </cell>
          <cell r="F12">
            <v>30581648</v>
          </cell>
          <cell r="G12" t="str">
            <v>GLOSA LEGALIZADA Y CANCELADA</v>
          </cell>
          <cell r="I12">
            <v>0</v>
          </cell>
          <cell r="L12">
            <v>903300</v>
          </cell>
          <cell r="P12">
            <v>29678348</v>
          </cell>
          <cell r="R12">
            <v>0</v>
          </cell>
        </row>
        <row r="13">
          <cell r="A13" t="str">
            <v>FE410</v>
          </cell>
          <cell r="B13" t="str">
            <v>FE410</v>
          </cell>
          <cell r="C13" t="str">
            <v>19-05-2022</v>
          </cell>
          <cell r="D13">
            <v>44713</v>
          </cell>
          <cell r="F13">
            <v>33746047</v>
          </cell>
          <cell r="G13" t="str">
            <v>GLOSA LEGALIZADA, Y CANCELADA</v>
          </cell>
          <cell r="I13">
            <v>0</v>
          </cell>
          <cell r="L13">
            <v>67100</v>
          </cell>
          <cell r="P13">
            <v>17198088.280000001</v>
          </cell>
          <cell r="R13">
            <v>16480858.720000001</v>
          </cell>
        </row>
        <row r="14">
          <cell r="A14" t="str">
            <v>FE411</v>
          </cell>
          <cell r="B14" t="str">
            <v>FE411</v>
          </cell>
          <cell r="C14" t="str">
            <v>19-05-2022</v>
          </cell>
          <cell r="D14">
            <v>44713</v>
          </cell>
          <cell r="F14">
            <v>4263545</v>
          </cell>
          <cell r="G14" t="str">
            <v>GLOSA LEGALIZADA Y CANCELADA</v>
          </cell>
          <cell r="I14">
            <v>0</v>
          </cell>
          <cell r="L14">
            <v>67100</v>
          </cell>
          <cell r="P14">
            <v>4196445</v>
          </cell>
          <cell r="R14">
            <v>0</v>
          </cell>
        </row>
        <row r="15">
          <cell r="A15" t="str">
            <v>FE412</v>
          </cell>
          <cell r="B15" t="str">
            <v>FE412</v>
          </cell>
          <cell r="C15" t="str">
            <v>19-05-2022</v>
          </cell>
          <cell r="D15">
            <v>44713</v>
          </cell>
          <cell r="F15">
            <v>20947343</v>
          </cell>
          <cell r="G15" t="str">
            <v>GLOSA LEGALIZADA Y CANCELADA</v>
          </cell>
          <cell r="I15">
            <v>0</v>
          </cell>
          <cell r="L15">
            <v>391200</v>
          </cell>
          <cell r="P15">
            <v>20556143</v>
          </cell>
          <cell r="R15">
            <v>0</v>
          </cell>
        </row>
        <row r="16">
          <cell r="A16" t="str">
            <v>FE413</v>
          </cell>
          <cell r="B16" t="str">
            <v>FE413</v>
          </cell>
          <cell r="C16" t="str">
            <v>19-05-2022</v>
          </cell>
          <cell r="D16">
            <v>44713</v>
          </cell>
          <cell r="F16">
            <v>33466947</v>
          </cell>
          <cell r="G16" t="str">
            <v>GLOSA LEGALIZADA Y CANCELADA</v>
          </cell>
          <cell r="I16">
            <v>0</v>
          </cell>
          <cell r="L16">
            <v>964500</v>
          </cell>
          <cell r="P16">
            <v>32502447</v>
          </cell>
          <cell r="R16">
            <v>0</v>
          </cell>
        </row>
        <row r="17">
          <cell r="A17" t="str">
            <v>FE414</v>
          </cell>
          <cell r="B17" t="str">
            <v>FE414</v>
          </cell>
          <cell r="C17" t="str">
            <v>19-05-2022</v>
          </cell>
          <cell r="D17">
            <v>44713</v>
          </cell>
          <cell r="F17">
            <v>33499634</v>
          </cell>
          <cell r="G17" t="str">
            <v>GLOSA LEGALIZADA Y CANCELADA</v>
          </cell>
          <cell r="I17">
            <v>0</v>
          </cell>
          <cell r="L17">
            <v>952100</v>
          </cell>
          <cell r="P17">
            <v>32547534</v>
          </cell>
          <cell r="R17">
            <v>0</v>
          </cell>
        </row>
        <row r="18">
          <cell r="A18" t="str">
            <v>FE439</v>
          </cell>
          <cell r="B18" t="str">
            <v>FE439</v>
          </cell>
          <cell r="C18" t="str">
            <v>06-07-2022</v>
          </cell>
          <cell r="D18">
            <v>44835</v>
          </cell>
          <cell r="F18">
            <v>32167235</v>
          </cell>
          <cell r="G18" t="str">
            <v>CANCELADA</v>
          </cell>
          <cell r="I18">
            <v>0</v>
          </cell>
          <cell r="L18">
            <v>0</v>
          </cell>
          <cell r="P18">
            <v>0</v>
          </cell>
          <cell r="R18">
            <v>32167235</v>
          </cell>
        </row>
        <row r="19">
          <cell r="A19" t="str">
            <v>FE440</v>
          </cell>
          <cell r="B19" t="str">
            <v>FE440</v>
          </cell>
          <cell r="C19" t="str">
            <v>06-07-2022</v>
          </cell>
          <cell r="D19">
            <v>44835</v>
          </cell>
          <cell r="F19">
            <v>33882712</v>
          </cell>
          <cell r="G19" t="str">
            <v>CANCELADA</v>
          </cell>
          <cell r="I19">
            <v>0</v>
          </cell>
          <cell r="L19">
            <v>0</v>
          </cell>
          <cell r="P19">
            <v>0</v>
          </cell>
          <cell r="R19">
            <v>33882712</v>
          </cell>
        </row>
        <row r="20">
          <cell r="A20" t="str">
            <v>FE455</v>
          </cell>
          <cell r="B20" t="str">
            <v>FE455</v>
          </cell>
          <cell r="C20" t="str">
            <v>05-09-2022</v>
          </cell>
          <cell r="D20">
            <v>44835</v>
          </cell>
          <cell r="F20">
            <v>28502124</v>
          </cell>
          <cell r="G20" t="str">
            <v>CANCELADA</v>
          </cell>
          <cell r="I20">
            <v>0</v>
          </cell>
          <cell r="L20">
            <v>0</v>
          </cell>
          <cell r="P20">
            <v>0</v>
          </cell>
          <cell r="R20">
            <v>28502124</v>
          </cell>
        </row>
        <row r="21">
          <cell r="A21" t="str">
            <v>FE456</v>
          </cell>
          <cell r="B21" t="str">
            <v>FE456</v>
          </cell>
          <cell r="C21" t="str">
            <v>05-09-2022</v>
          </cell>
          <cell r="D21">
            <v>44835</v>
          </cell>
          <cell r="F21">
            <v>1135837</v>
          </cell>
          <cell r="G21" t="str">
            <v>CANCELADA</v>
          </cell>
          <cell r="I21">
            <v>0</v>
          </cell>
          <cell r="L21">
            <v>0</v>
          </cell>
          <cell r="P21">
            <v>0</v>
          </cell>
          <cell r="R21">
            <v>1135837</v>
          </cell>
        </row>
        <row r="22">
          <cell r="A22" t="str">
            <v>FE465</v>
          </cell>
          <cell r="B22" t="str">
            <v>FE465</v>
          </cell>
          <cell r="C22" t="str">
            <v>06-12-2022</v>
          </cell>
          <cell r="D22">
            <v>44945</v>
          </cell>
          <cell r="F22">
            <v>22694800</v>
          </cell>
          <cell r="G22" t="str">
            <v>CANCELADA</v>
          </cell>
          <cell r="I22">
            <v>0</v>
          </cell>
          <cell r="K22">
            <v>0</v>
          </cell>
          <cell r="L22">
            <v>0</v>
          </cell>
          <cell r="P22">
            <v>22694800</v>
          </cell>
          <cell r="R22">
            <v>0</v>
          </cell>
        </row>
        <row r="23">
          <cell r="A23" t="str">
            <v>FE467</v>
          </cell>
          <cell r="B23" t="str">
            <v>FE467</v>
          </cell>
          <cell r="C23" t="str">
            <v>06-12-2022</v>
          </cell>
          <cell r="D23">
            <v>44945</v>
          </cell>
          <cell r="F23">
            <v>32716211</v>
          </cell>
          <cell r="G23" t="str">
            <v>CANCELADA Y SALDO A FAVOR DEL PRESTADOR</v>
          </cell>
          <cell r="I23">
            <v>0</v>
          </cell>
          <cell r="K23">
            <v>0</v>
          </cell>
          <cell r="L23">
            <v>0</v>
          </cell>
          <cell r="P23">
            <v>23525055.420000002</v>
          </cell>
          <cell r="R23">
            <v>0</v>
          </cell>
        </row>
        <row r="24">
          <cell r="A24" t="str">
            <v>FE475</v>
          </cell>
          <cell r="B24" t="str">
            <v>FE475</v>
          </cell>
          <cell r="C24" t="str">
            <v>20-01-2023</v>
          </cell>
          <cell r="D24">
            <v>44958</v>
          </cell>
          <cell r="F24">
            <v>38952866</v>
          </cell>
          <cell r="G24" t="str">
            <v>GLOSA POR CONCILIAR Y SALDO A FAVOR DEL PRESTADOR</v>
          </cell>
          <cell r="I24">
            <v>0</v>
          </cell>
          <cell r="K24">
            <v>1955028</v>
          </cell>
          <cell r="L24">
            <v>0</v>
          </cell>
          <cell r="P24">
            <v>0</v>
          </cell>
          <cell r="R24">
            <v>0</v>
          </cell>
        </row>
        <row r="25">
          <cell r="A25" t="str">
            <v>FE476</v>
          </cell>
          <cell r="B25" t="str">
            <v>FE476</v>
          </cell>
          <cell r="C25" t="str">
            <v>20-01-2023</v>
          </cell>
          <cell r="D25">
            <v>44958</v>
          </cell>
          <cell r="F25">
            <v>25608834</v>
          </cell>
          <cell r="G25" t="str">
            <v>GLOSA POR CONCILIAR Y SALDO A FAVOR DEL PRESTADOR</v>
          </cell>
          <cell r="I25">
            <v>0</v>
          </cell>
          <cell r="K25">
            <v>1378400</v>
          </cell>
          <cell r="L25">
            <v>0</v>
          </cell>
          <cell r="P25">
            <v>0</v>
          </cell>
          <cell r="R25">
            <v>0</v>
          </cell>
        </row>
        <row r="26">
          <cell r="A26" t="str">
            <v>FE477</v>
          </cell>
          <cell r="B26" t="str">
            <v>FE477</v>
          </cell>
          <cell r="C26" t="str">
            <v>20-01-2023</v>
          </cell>
          <cell r="D26">
            <v>44958</v>
          </cell>
          <cell r="F26">
            <v>24188094</v>
          </cell>
          <cell r="G26" t="str">
            <v>GLOSA POR CONCILIAR Y SALDO A FAVOR DEL PRESTADOR</v>
          </cell>
          <cell r="I26">
            <v>0</v>
          </cell>
          <cell r="K26">
            <v>1299300</v>
          </cell>
          <cell r="L26">
            <v>0</v>
          </cell>
          <cell r="P26">
            <v>0</v>
          </cell>
          <cell r="R26">
            <v>0</v>
          </cell>
        </row>
        <row r="27">
          <cell r="A27" t="str">
            <v>FE466</v>
          </cell>
          <cell r="B27" t="str">
            <v>FE466</v>
          </cell>
          <cell r="C27" t="str">
            <v>06-12-2022</v>
          </cell>
          <cell r="D27">
            <v>44986</v>
          </cell>
          <cell r="F27">
            <v>33178545</v>
          </cell>
          <cell r="G27" t="str">
            <v>EN REVISION</v>
          </cell>
          <cell r="I27">
            <v>33178545</v>
          </cell>
          <cell r="K27">
            <v>0</v>
          </cell>
          <cell r="L27">
            <v>0</v>
          </cell>
          <cell r="P27">
            <v>0</v>
          </cell>
          <cell r="R27">
            <v>0</v>
          </cell>
        </row>
      </sheetData>
      <sheetData sheetId="2"/>
      <sheetData sheetId="3">
        <row r="6">
          <cell r="H6" t="str">
            <v>CAMBIA TU VIDA IPS SAS</v>
          </cell>
        </row>
        <row r="9">
          <cell r="C9" t="str">
            <v>LUISA MATUTE ROMERO</v>
          </cell>
          <cell r="H9" t="str">
            <v>MANUEL ANDRES RINCON CAICEDO</v>
          </cell>
        </row>
        <row r="16">
          <cell r="F16">
            <v>44985</v>
          </cell>
        </row>
        <row r="93">
          <cell r="F93">
            <v>45042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97F676D3-6054-48B8-967C-491134C8118C}" userId="S::ygutierrez@mutualser.org::f935c113-9ddc-4b4e-afe3-90aa04236bb0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97F676D3-6054-48B8-967C-491134C8118C}" id="{B210AE90-8307-4EA8-9618-F2AD264F24AA}">
    <text>SUAMTORIA DE GIRO DIRECTO Y ESFUERZO PROPIO</text>
  </threadedComment>
  <threadedComment ref="K8" dT="2020-08-04T16:00:44.11" personId="{97F676D3-6054-48B8-967C-491134C8118C}" id="{7512B97A-1D9F-4178-A095-676F09CA0D5B}">
    <text>SUMATORIA DE PAGOS (DESCUENTOS ,TESORERIA,EMBARGOS)</text>
  </threadedComment>
  <threadedComment ref="R8" dT="2020-08-04T15:59:07.94" personId="{97F676D3-6054-48B8-967C-491134C8118C}" id="{73AE8883-4260-4787-AFB4-7980FA300632}">
    <text>SUMATORIA DE VALORES (PRESCRITAS SALDO DE FACTURAS DE CONTRATO LIQUIDADOS Y OTROS CONCEPTOS (N/A NO RADICADAS)</text>
  </threadedComment>
  <threadedComment ref="X8" dT="2020-08-04T15:55:33.73" personId="{97F676D3-6054-48B8-967C-491134C8118C}" id="{CB617A44-E79D-42D4-9E44-70A9D483554C}">
    <text>SUMATORIA DE LOS VALORES DE GLOSAS LEGALIZADAS Y GLOSAS POR CONCILIAR</text>
  </threadedComment>
  <threadedComment ref="AC8" dT="2020-08-04T15:56:24.52" personId="{97F676D3-6054-48B8-967C-491134C8118C}" id="{0759EBA4-4693-4971-BD1F-541378229C2E}">
    <text>VALRO INDIVIDUAL DE LA GLOSAS LEGALIZADA</text>
  </threadedComment>
  <threadedComment ref="AE8" dT="2020-08-04T15:56:04.49" personId="{97F676D3-6054-48B8-967C-491134C8118C}" id="{FE01048E-D4A1-4E6D-AEE4-21BCCA067560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858A2-597F-4C02-A0F2-B1F240DC0573}">
  <dimension ref="A1:AK43"/>
  <sheetViews>
    <sheetView tabSelected="1" zoomScale="85" zoomScaleNormal="85" workbookViewId="0"/>
  </sheetViews>
  <sheetFormatPr defaultColWidth="11.42578125" defaultRowHeight="15"/>
  <cols>
    <col min="1" max="1" width="8" customWidth="1"/>
    <col min="2" max="2" width="9.7109375" customWidth="1"/>
    <col min="3" max="3" width="13.28515625" customWidth="1"/>
    <col min="4" max="4" width="10.7109375" customWidth="1"/>
    <col min="5" max="5" width="16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3.570312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>
      <c r="A1" s="1" t="s">
        <v>0</v>
      </c>
    </row>
    <row r="2" spans="1:37">
      <c r="A2" s="1" t="s">
        <v>1</v>
      </c>
      <c r="B2" t="s">
        <v>2</v>
      </c>
    </row>
    <row r="3" spans="1:37">
      <c r="A3" s="1" t="s">
        <v>3</v>
      </c>
      <c r="B3" t="str">
        <f>+'[1]ACTA ANA'!H6</f>
        <v>CAMBIA TU VIDA IPS SAS</v>
      </c>
    </row>
    <row r="4" spans="1:37">
      <c r="A4" s="1" t="s">
        <v>4</v>
      </c>
      <c r="E4" s="4">
        <f>+'[1]ACTA ANA'!F16</f>
        <v>44985</v>
      </c>
    </row>
    <row r="5" spans="1:37">
      <c r="A5" s="1" t="s">
        <v>5</v>
      </c>
      <c r="E5" s="4">
        <f>+'[1]ACTA ANA'!F93</f>
        <v>45042</v>
      </c>
    </row>
    <row r="6" spans="1:37" ht="15.75" thickBot="1"/>
    <row r="7" spans="1:37" ht="15.75" thickBot="1">
      <c r="A7" s="46" t="s">
        <v>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8"/>
      <c r="P7" s="49" t="s">
        <v>7</v>
      </c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</row>
    <row r="8" spans="1:37" ht="49.9" customHeight="1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>
      <c r="A9" s="17">
        <v>1</v>
      </c>
      <c r="B9" s="18" t="s">
        <v>44</v>
      </c>
      <c r="C9" s="17" t="str">
        <f>+[1]DEPURADO!A3</f>
        <v>FE329</v>
      </c>
      <c r="D9" s="17" t="str">
        <f>+[1]DEPURADO!B3</f>
        <v>FE329</v>
      </c>
      <c r="E9" s="19" t="str">
        <f>+[1]DEPURADO!C3</f>
        <v>18-01-2022</v>
      </c>
      <c r="F9" s="20">
        <f>+IF([1]DEPURADO!D3&gt;1,[1]DEPURADO!D3," ")</f>
        <v>44609</v>
      </c>
      <c r="G9" s="21">
        <f>[1]DEPURADO!F3</f>
        <v>32444968</v>
      </c>
      <c r="H9" s="22">
        <v>0</v>
      </c>
      <c r="I9" s="22">
        <f>+[1]DEPURADO!M3+[1]DEPURADO!N3</f>
        <v>0</v>
      </c>
      <c r="J9" s="22">
        <f>+[1]DEPURADO!R3</f>
        <v>0</v>
      </c>
      <c r="K9" s="23">
        <f>+[1]DEPURADO!P3+[1]DEPURADO!Q3</f>
        <v>29089168</v>
      </c>
      <c r="L9" s="22">
        <v>0</v>
      </c>
      <c r="M9" s="22">
        <v>0</v>
      </c>
      <c r="N9" s="22">
        <f>+SUM(J9:M9)</f>
        <v>29089168</v>
      </c>
      <c r="O9" s="22">
        <f>+G9-I9-N9</f>
        <v>3355800</v>
      </c>
      <c r="P9" s="18" t="str">
        <f>IF([1]DEPURADO!H3&gt;1,0,[1]DEPURADO!B3)</f>
        <v>FE329</v>
      </c>
      <c r="Q9" s="24">
        <f>+IF(P9&gt;0,G9,0)</f>
        <v>32444968</v>
      </c>
      <c r="R9" s="25">
        <f>IF(P9=0,G9,0)</f>
        <v>0</v>
      </c>
      <c r="S9" s="25">
        <f>+[1]DEPURADO!J3</f>
        <v>0</v>
      </c>
      <c r="T9" s="17" t="s">
        <v>45</v>
      </c>
      <c r="U9" s="25">
        <f>+[1]DEPURADO!I3</f>
        <v>0</v>
      </c>
      <c r="V9" s="24"/>
      <c r="W9" s="17" t="s">
        <v>45</v>
      </c>
      <c r="X9" s="25">
        <f>+[1]DEPURADO!K3+[1]DEPURADO!L3</f>
        <v>3355800</v>
      </c>
      <c r="Y9" s="17" t="s">
        <v>45</v>
      </c>
      <c r="Z9" s="25">
        <f>+X9-AE9+IF(X9-AE9&lt;-1,-X9+AE9,0)</f>
        <v>3355800</v>
      </c>
      <c r="AA9" s="25"/>
      <c r="AB9" s="25">
        <v>0</v>
      </c>
      <c r="AC9" s="25">
        <v>0</v>
      </c>
      <c r="AD9" s="24"/>
      <c r="AE9" s="24">
        <f>+[1]DEPURADO!K3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GLOSA LEGALIZADA Y CANCELADA</v>
      </c>
      <c r="AJ9" s="26"/>
      <c r="AK9" s="27"/>
    </row>
    <row r="10" spans="1:37" s="28" customFormat="1">
      <c r="A10" s="17">
        <f>+A9+1</f>
        <v>2</v>
      </c>
      <c r="B10" s="18" t="s">
        <v>44</v>
      </c>
      <c r="C10" s="17" t="str">
        <f>+[1]DEPURADO!A4</f>
        <v>FE330</v>
      </c>
      <c r="D10" s="17" t="str">
        <f>+[1]DEPURADO!B4</f>
        <v>FE330</v>
      </c>
      <c r="E10" s="19" t="str">
        <f>+[1]DEPURADO!C4</f>
        <v>18-01-2022</v>
      </c>
      <c r="F10" s="20">
        <f>+IF([1]DEPURADO!D4&gt;1,[1]DEPURADO!D4," ")</f>
        <v>44609</v>
      </c>
      <c r="G10" s="21">
        <f>[1]DEPURADO!F4</f>
        <v>33460998</v>
      </c>
      <c r="H10" s="22">
        <v>0</v>
      </c>
      <c r="I10" s="22">
        <f>+[1]DEPURADO!M4+[1]DEPURADO!N4</f>
        <v>0</v>
      </c>
      <c r="J10" s="22">
        <f>+[1]DEPURADO!R4</f>
        <v>0</v>
      </c>
      <c r="K10" s="23">
        <f>+[1]DEPURADO!P4+[1]DEPURADO!Q4</f>
        <v>30002656</v>
      </c>
      <c r="L10" s="22">
        <v>0</v>
      </c>
      <c r="M10" s="22">
        <v>0</v>
      </c>
      <c r="N10" s="22">
        <f>+SUM(J10:M10)</f>
        <v>30002656</v>
      </c>
      <c r="O10" s="22">
        <f>+G10-I10-N10</f>
        <v>3458342</v>
      </c>
      <c r="P10" s="18" t="str">
        <f>IF([1]DEPURADO!H4&gt;1,0,[1]DEPURADO!B4)</f>
        <v>FE330</v>
      </c>
      <c r="Q10" s="24">
        <f>+IF(P10&gt;0,G10,0)</f>
        <v>33460998</v>
      </c>
      <c r="R10" s="25">
        <f>IF(P10=0,G10,0)</f>
        <v>0</v>
      </c>
      <c r="S10" s="25">
        <f>+[1]DEPURADO!J4</f>
        <v>0</v>
      </c>
      <c r="T10" s="17" t="s">
        <v>45</v>
      </c>
      <c r="U10" s="25">
        <f>+[1]DEPURADO!I4</f>
        <v>0</v>
      </c>
      <c r="V10" s="24"/>
      <c r="W10" s="17" t="s">
        <v>45</v>
      </c>
      <c r="X10" s="25">
        <f>+[1]DEPURADO!K4+[1]DEPURADO!L4</f>
        <v>3458342</v>
      </c>
      <c r="Y10" s="17" t="s">
        <v>45</v>
      </c>
      <c r="Z10" s="25">
        <f>+X10-AE10+IF(X10-AE10&lt;-1,-X10+AE10,0)</f>
        <v>3458342</v>
      </c>
      <c r="AA10" s="25"/>
      <c r="AB10" s="25">
        <v>0</v>
      </c>
      <c r="AC10" s="25">
        <v>0</v>
      </c>
      <c r="AD10" s="24"/>
      <c r="AE10" s="24">
        <f>+[1]DEPURADO!K4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GLOSA LEGALIZADA Y CANCELADA</v>
      </c>
      <c r="AJ10" s="26"/>
      <c r="AK10" s="27"/>
    </row>
    <row r="11" spans="1:37" s="28" customFormat="1">
      <c r="A11" s="17">
        <f t="shared" ref="A11:A33" si="0">+A10+1</f>
        <v>3</v>
      </c>
      <c r="B11" s="18" t="s">
        <v>44</v>
      </c>
      <c r="C11" s="17" t="str">
        <f>+[1]DEPURADO!A5</f>
        <v>FE331</v>
      </c>
      <c r="D11" s="17" t="str">
        <f>+[1]DEPURADO!B5</f>
        <v>FE331</v>
      </c>
      <c r="E11" s="19" t="str">
        <f>+[1]DEPURADO!C5</f>
        <v>18-01-2022</v>
      </c>
      <c r="F11" s="20">
        <f>+IF([1]DEPURADO!D5&gt;1,[1]DEPURADO!D5," ")</f>
        <v>44609</v>
      </c>
      <c r="G11" s="21">
        <f>[1]DEPURADO!F5</f>
        <v>33238961</v>
      </c>
      <c r="H11" s="22">
        <v>0</v>
      </c>
      <c r="I11" s="22">
        <f>+[1]DEPURADO!M5+[1]DEPURADO!N5</f>
        <v>0</v>
      </c>
      <c r="J11" s="22">
        <f>+[1]DEPURADO!R5</f>
        <v>0</v>
      </c>
      <c r="K11" s="23">
        <f>+[1]DEPURADO!P5+[1]DEPURADO!Q5</f>
        <v>29818102</v>
      </c>
      <c r="L11" s="22">
        <v>0</v>
      </c>
      <c r="M11" s="22">
        <v>0</v>
      </c>
      <c r="N11" s="22">
        <f>+SUM(J11:M11)</f>
        <v>29818102</v>
      </c>
      <c r="O11" s="22">
        <f>+G11-I11-N11</f>
        <v>3420859</v>
      </c>
      <c r="P11" s="18" t="str">
        <f>IF([1]DEPURADO!H5&gt;1,0,[1]DEPURADO!B5)</f>
        <v>FE331</v>
      </c>
      <c r="Q11" s="24">
        <f>+IF(P11&gt;0,G11,0)</f>
        <v>33238961</v>
      </c>
      <c r="R11" s="25">
        <f>IF(P11=0,G11,0)</f>
        <v>0</v>
      </c>
      <c r="S11" s="25">
        <f>+[1]DEPURADO!J5</f>
        <v>0</v>
      </c>
      <c r="T11" s="17" t="s">
        <v>45</v>
      </c>
      <c r="U11" s="25">
        <f>+[1]DEPURADO!I5</f>
        <v>0</v>
      </c>
      <c r="V11" s="24"/>
      <c r="W11" s="17" t="s">
        <v>45</v>
      </c>
      <c r="X11" s="25">
        <f>+[1]DEPURADO!K5+[1]DEPURADO!L5</f>
        <v>3420859</v>
      </c>
      <c r="Y11" s="17" t="s">
        <v>45</v>
      </c>
      <c r="Z11" s="25">
        <f>+X11-AE11+IF(X11-AE11&lt;-1,-X11+AE11,0)</f>
        <v>3420859</v>
      </c>
      <c r="AA11" s="25"/>
      <c r="AB11" s="25">
        <v>0</v>
      </c>
      <c r="AC11" s="25">
        <v>0</v>
      </c>
      <c r="AD11" s="24"/>
      <c r="AE11" s="24">
        <f>+[1]DEPURADO!K5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GLOSA LEGALIZADA Y CANCELADA</v>
      </c>
      <c r="AJ11" s="26"/>
      <c r="AK11" s="27"/>
    </row>
    <row r="12" spans="1:37" s="28" customFormat="1">
      <c r="A12" s="17">
        <f t="shared" si="0"/>
        <v>4</v>
      </c>
      <c r="B12" s="18" t="s">
        <v>44</v>
      </c>
      <c r="C12" s="17" t="str">
        <f>+[1]DEPURADO!A6</f>
        <v>FE332</v>
      </c>
      <c r="D12" s="17" t="str">
        <f>+[1]DEPURADO!B6</f>
        <v>FE332</v>
      </c>
      <c r="E12" s="19" t="str">
        <f>+[1]DEPURADO!C6</f>
        <v>18-01-2022</v>
      </c>
      <c r="F12" s="20">
        <f>+IF([1]DEPURADO!D6&gt;1,[1]DEPURADO!D6," ")</f>
        <v>44609</v>
      </c>
      <c r="G12" s="21">
        <f>[1]DEPURADO!F6</f>
        <v>32792621</v>
      </c>
      <c r="H12" s="22">
        <v>0</v>
      </c>
      <c r="I12" s="22">
        <f>+[1]DEPURADO!M6+[1]DEPURADO!N6</f>
        <v>0</v>
      </c>
      <c r="J12" s="22">
        <f>+[1]DEPURADO!R6</f>
        <v>0</v>
      </c>
      <c r="K12" s="23">
        <f>+[1]DEPURADO!P6+[1]DEPURADO!Q6</f>
        <v>29422821</v>
      </c>
      <c r="L12" s="22">
        <v>0</v>
      </c>
      <c r="M12" s="22">
        <v>0</v>
      </c>
      <c r="N12" s="22">
        <f>+SUM(J12:M12)</f>
        <v>29422821</v>
      </c>
      <c r="O12" s="22">
        <f>+G12-I12-N12</f>
        <v>3369800</v>
      </c>
      <c r="P12" s="18" t="str">
        <f>IF([1]DEPURADO!H6&gt;1,0,[1]DEPURADO!B6)</f>
        <v>FE332</v>
      </c>
      <c r="Q12" s="24">
        <f>+IF(P12&gt;0,G12,0)</f>
        <v>32792621</v>
      </c>
      <c r="R12" s="25">
        <f>IF(P12=0,G12,0)</f>
        <v>0</v>
      </c>
      <c r="S12" s="25">
        <f>+[1]DEPURADO!J6</f>
        <v>0</v>
      </c>
      <c r="T12" s="17" t="s">
        <v>45</v>
      </c>
      <c r="U12" s="25">
        <f>+[1]DEPURADO!I6</f>
        <v>0</v>
      </c>
      <c r="V12" s="24"/>
      <c r="W12" s="17" t="s">
        <v>45</v>
      </c>
      <c r="X12" s="25">
        <f>+[1]DEPURADO!K6+[1]DEPURADO!L6</f>
        <v>3369800</v>
      </c>
      <c r="Y12" s="17" t="s">
        <v>45</v>
      </c>
      <c r="Z12" s="25">
        <f>+X12-AE12+IF(X12-AE12&lt;-1,-X12+AE12,0)</f>
        <v>3369800</v>
      </c>
      <c r="AA12" s="25"/>
      <c r="AB12" s="25">
        <v>0</v>
      </c>
      <c r="AC12" s="25">
        <v>0</v>
      </c>
      <c r="AD12" s="24"/>
      <c r="AE12" s="24">
        <f>+[1]DEPURADO!K6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GLOSA LEGALIZADA Y CANCELADA</v>
      </c>
      <c r="AJ12" s="26"/>
      <c r="AK12" s="27"/>
    </row>
    <row r="13" spans="1:37" s="28" customFormat="1">
      <c r="A13" s="17">
        <f t="shared" si="0"/>
        <v>5</v>
      </c>
      <c r="B13" s="18" t="s">
        <v>44</v>
      </c>
      <c r="C13" s="17" t="str">
        <f>+[1]DEPURADO!A7</f>
        <v>FE333</v>
      </c>
      <c r="D13" s="17" t="str">
        <f>+[1]DEPURADO!B7</f>
        <v>FE333</v>
      </c>
      <c r="E13" s="19" t="str">
        <f>+[1]DEPURADO!C7</f>
        <v>18-01-2022</v>
      </c>
      <c r="F13" s="20">
        <f>+IF([1]DEPURADO!D7&gt;1,[1]DEPURADO!D7," ")</f>
        <v>44609</v>
      </c>
      <c r="G13" s="21">
        <f>[1]DEPURADO!F7</f>
        <v>32512635</v>
      </c>
      <c r="H13" s="22">
        <v>0</v>
      </c>
      <c r="I13" s="22">
        <f>+[1]DEPURADO!M7+[1]DEPURADO!N7</f>
        <v>0</v>
      </c>
      <c r="J13" s="22">
        <f>+[1]DEPURADO!R7</f>
        <v>0</v>
      </c>
      <c r="K13" s="23">
        <f>+[1]DEPURADO!P7+[1]DEPURADO!Q7</f>
        <v>29140555</v>
      </c>
      <c r="L13" s="22">
        <v>0</v>
      </c>
      <c r="M13" s="22">
        <v>0</v>
      </c>
      <c r="N13" s="22">
        <f t="shared" ref="N13:N33" si="1">+SUM(J13:M13)</f>
        <v>29140555</v>
      </c>
      <c r="O13" s="22">
        <f t="shared" ref="O13:O33" si="2">+G13-I13-N13</f>
        <v>3372080</v>
      </c>
      <c r="P13" s="18" t="str">
        <f>IF([1]DEPURADO!H7&gt;1,0,[1]DEPURADO!B7)</f>
        <v>FE333</v>
      </c>
      <c r="Q13" s="24">
        <f t="shared" ref="Q13:Q33" si="3">+IF(P13&gt;0,G13,0)</f>
        <v>32512635</v>
      </c>
      <c r="R13" s="25">
        <f t="shared" ref="R13:R33" si="4">IF(P13=0,G13,0)</f>
        <v>0</v>
      </c>
      <c r="S13" s="25">
        <f>+[1]DEPURADO!J7</f>
        <v>0</v>
      </c>
      <c r="T13" s="17" t="s">
        <v>45</v>
      </c>
      <c r="U13" s="25">
        <f>+[1]DEPURADO!I7</f>
        <v>0</v>
      </c>
      <c r="V13" s="24"/>
      <c r="W13" s="17" t="s">
        <v>45</v>
      </c>
      <c r="X13" s="25">
        <f>+[1]DEPURADO!K7+[1]DEPURADO!L7</f>
        <v>3372080</v>
      </c>
      <c r="Y13" s="17" t="s">
        <v>45</v>
      </c>
      <c r="Z13" s="25">
        <f t="shared" ref="Z13:Z33" si="5">+X13-AE13+IF(X13-AE13&lt;-1,-X13+AE13,0)</f>
        <v>3372080</v>
      </c>
      <c r="AA13" s="25"/>
      <c r="AB13" s="25">
        <v>0</v>
      </c>
      <c r="AC13" s="25">
        <v>0</v>
      </c>
      <c r="AD13" s="24"/>
      <c r="AE13" s="24">
        <f>+[1]DEPURADO!K7</f>
        <v>0</v>
      </c>
      <c r="AF13" s="24">
        <v>0</v>
      </c>
      <c r="AG13" s="24">
        <f t="shared" ref="AG13:AG33" si="6">+G13-I13-N13-R13-Z13-AC13-AE13-S13-U13</f>
        <v>0</v>
      </c>
      <c r="AH13" s="24">
        <v>0</v>
      </c>
      <c r="AI13" s="24" t="str">
        <f>+[1]DEPURADO!G7</f>
        <v>GLOSA LEGALIZADA Y CANCELADA</v>
      </c>
      <c r="AJ13" s="26"/>
      <c r="AK13" s="27"/>
    </row>
    <row r="14" spans="1:37" s="28" customFormat="1">
      <c r="A14" s="17">
        <f t="shared" si="0"/>
        <v>6</v>
      </c>
      <c r="B14" s="18" t="s">
        <v>44</v>
      </c>
      <c r="C14" s="17" t="str">
        <f>+[1]DEPURADO!A8</f>
        <v>FE361</v>
      </c>
      <c r="D14" s="17" t="str">
        <f>+[1]DEPURADO!B8</f>
        <v>FE361</v>
      </c>
      <c r="E14" s="19" t="str">
        <f>+[1]DEPURADO!C8</f>
        <v>15-03-2022</v>
      </c>
      <c r="F14" s="20">
        <f>+IF([1]DEPURADO!D8&gt;1,[1]DEPURADO!D8," ")</f>
        <v>44670</v>
      </c>
      <c r="G14" s="21">
        <f>[1]DEPURADO!F8</f>
        <v>4330528</v>
      </c>
      <c r="H14" s="22">
        <v>0</v>
      </c>
      <c r="I14" s="22">
        <f>+[1]DEPURADO!M8+[1]DEPURADO!N8</f>
        <v>0</v>
      </c>
      <c r="J14" s="22">
        <f>+[1]DEPURADO!R8</f>
        <v>0</v>
      </c>
      <c r="K14" s="23">
        <f>+[1]DEPURADO!P8+[1]DEPURADO!Q8</f>
        <v>4213828</v>
      </c>
      <c r="L14" s="22">
        <v>0</v>
      </c>
      <c r="M14" s="22">
        <v>0</v>
      </c>
      <c r="N14" s="22">
        <f t="shared" si="1"/>
        <v>4213828</v>
      </c>
      <c r="O14" s="22">
        <f t="shared" si="2"/>
        <v>116700</v>
      </c>
      <c r="P14" s="18" t="str">
        <f>IF([1]DEPURADO!H8&gt;1,0,[1]DEPURADO!B8)</f>
        <v>FE361</v>
      </c>
      <c r="Q14" s="24">
        <f t="shared" si="3"/>
        <v>4330528</v>
      </c>
      <c r="R14" s="25">
        <f t="shared" si="4"/>
        <v>0</v>
      </c>
      <c r="S14" s="25">
        <f>+[1]DEPURADO!J8</f>
        <v>0</v>
      </c>
      <c r="T14" s="17" t="s">
        <v>45</v>
      </c>
      <c r="U14" s="25">
        <f>+[1]DEPURADO!I8</f>
        <v>0</v>
      </c>
      <c r="V14" s="24"/>
      <c r="W14" s="17" t="s">
        <v>45</v>
      </c>
      <c r="X14" s="25">
        <f>+[1]DEPURADO!K8+[1]DEPURADO!L8</f>
        <v>116700</v>
      </c>
      <c r="Y14" s="17" t="s">
        <v>45</v>
      </c>
      <c r="Z14" s="25">
        <f t="shared" si="5"/>
        <v>116700</v>
      </c>
      <c r="AA14" s="25"/>
      <c r="AB14" s="25">
        <v>0</v>
      </c>
      <c r="AC14" s="25">
        <v>0</v>
      </c>
      <c r="AD14" s="24"/>
      <c r="AE14" s="24">
        <f>+[1]DEPURADO!K8</f>
        <v>0</v>
      </c>
      <c r="AF14" s="24">
        <v>0</v>
      </c>
      <c r="AG14" s="24">
        <f t="shared" si="6"/>
        <v>0</v>
      </c>
      <c r="AH14" s="24">
        <v>0</v>
      </c>
      <c r="AI14" s="24" t="str">
        <f>+[1]DEPURADO!G8</f>
        <v>GLOSA LEGALIZADA Y CANCELADA</v>
      </c>
      <c r="AJ14" s="26"/>
      <c r="AK14" s="27"/>
    </row>
    <row r="15" spans="1:37" s="28" customFormat="1">
      <c r="A15" s="17">
        <f t="shared" si="0"/>
        <v>7</v>
      </c>
      <c r="B15" s="18" t="s">
        <v>44</v>
      </c>
      <c r="C15" s="17" t="str">
        <f>+[1]DEPURADO!A9</f>
        <v>FE362</v>
      </c>
      <c r="D15" s="17" t="str">
        <f>+[1]DEPURADO!B9</f>
        <v>FE362</v>
      </c>
      <c r="E15" s="19" t="str">
        <f>+[1]DEPURADO!C9</f>
        <v>15-03-2022</v>
      </c>
      <c r="F15" s="20">
        <f>+IF([1]DEPURADO!D9&gt;1,[1]DEPURADO!D9," ")</f>
        <v>44670</v>
      </c>
      <c r="G15" s="21">
        <f>[1]DEPURADO!F9</f>
        <v>32423014</v>
      </c>
      <c r="H15" s="22">
        <v>0</v>
      </c>
      <c r="I15" s="22">
        <f>+[1]DEPURADO!M9+[1]DEPURADO!N9</f>
        <v>0</v>
      </c>
      <c r="J15" s="22">
        <f>+[1]DEPURADO!R9</f>
        <v>0</v>
      </c>
      <c r="K15" s="23">
        <f>+[1]DEPURADO!P9+[1]DEPURADO!Q9</f>
        <v>31427414</v>
      </c>
      <c r="L15" s="22">
        <v>0</v>
      </c>
      <c r="M15" s="22">
        <v>0</v>
      </c>
      <c r="N15" s="22">
        <f t="shared" si="1"/>
        <v>31427414</v>
      </c>
      <c r="O15" s="22">
        <f t="shared" si="2"/>
        <v>995600</v>
      </c>
      <c r="P15" s="18" t="str">
        <f>IF([1]DEPURADO!H9&gt;1,0,[1]DEPURADO!B9)</f>
        <v>FE362</v>
      </c>
      <c r="Q15" s="24">
        <f t="shared" si="3"/>
        <v>32423014</v>
      </c>
      <c r="R15" s="25">
        <f t="shared" si="4"/>
        <v>0</v>
      </c>
      <c r="S15" s="25">
        <f>+[1]DEPURADO!J9</f>
        <v>0</v>
      </c>
      <c r="T15" s="17" t="s">
        <v>45</v>
      </c>
      <c r="U15" s="25">
        <f>+[1]DEPURADO!I9</f>
        <v>0</v>
      </c>
      <c r="V15" s="24"/>
      <c r="W15" s="17" t="s">
        <v>45</v>
      </c>
      <c r="X15" s="25">
        <f>+[1]DEPURADO!K9+[1]DEPURADO!L9</f>
        <v>995600</v>
      </c>
      <c r="Y15" s="17" t="s">
        <v>45</v>
      </c>
      <c r="Z15" s="25">
        <f t="shared" si="5"/>
        <v>995600</v>
      </c>
      <c r="AA15" s="25"/>
      <c r="AB15" s="25">
        <v>0</v>
      </c>
      <c r="AC15" s="25">
        <v>0</v>
      </c>
      <c r="AD15" s="24"/>
      <c r="AE15" s="24">
        <f>+[1]DEPURADO!K9</f>
        <v>0</v>
      </c>
      <c r="AF15" s="24">
        <v>0</v>
      </c>
      <c r="AG15" s="24">
        <f t="shared" si="6"/>
        <v>0</v>
      </c>
      <c r="AH15" s="24">
        <v>0</v>
      </c>
      <c r="AI15" s="24" t="str">
        <f>+[1]DEPURADO!G9</f>
        <v>GLOSA LEGALIZADA Y CANCELADA</v>
      </c>
      <c r="AJ15" s="26"/>
      <c r="AK15" s="27"/>
    </row>
    <row r="16" spans="1:37" s="28" customFormat="1">
      <c r="A16" s="17">
        <f t="shared" si="0"/>
        <v>8</v>
      </c>
      <c r="B16" s="18" t="s">
        <v>44</v>
      </c>
      <c r="C16" s="17" t="str">
        <f>+[1]DEPURADO!A10</f>
        <v>FE363</v>
      </c>
      <c r="D16" s="17" t="str">
        <f>+[1]DEPURADO!B10</f>
        <v>FE363</v>
      </c>
      <c r="E16" s="19" t="str">
        <f>+[1]DEPURADO!C10</f>
        <v>15-03-2022</v>
      </c>
      <c r="F16" s="20">
        <f>+IF([1]DEPURADO!D10&gt;1,[1]DEPURADO!D10," ")</f>
        <v>44670</v>
      </c>
      <c r="G16" s="21">
        <f>[1]DEPURADO!F10</f>
        <v>2194039</v>
      </c>
      <c r="H16" s="22">
        <v>0</v>
      </c>
      <c r="I16" s="22">
        <f>+[1]DEPURADO!M10+[1]DEPURADO!N10</f>
        <v>0</v>
      </c>
      <c r="J16" s="22">
        <f>+[1]DEPURADO!R10</f>
        <v>2194039</v>
      </c>
      <c r="K16" s="23">
        <f>+[1]DEPURADO!P10+[1]DEPURADO!Q10</f>
        <v>0</v>
      </c>
      <c r="L16" s="22">
        <v>0</v>
      </c>
      <c r="M16" s="22">
        <v>0</v>
      </c>
      <c r="N16" s="22">
        <f t="shared" si="1"/>
        <v>2194039</v>
      </c>
      <c r="O16" s="22">
        <f t="shared" si="2"/>
        <v>0</v>
      </c>
      <c r="P16" s="18" t="str">
        <f>IF([1]DEPURADO!H10&gt;1,0,[1]DEPURADO!B10)</f>
        <v>FE363</v>
      </c>
      <c r="Q16" s="24">
        <f t="shared" si="3"/>
        <v>2194039</v>
      </c>
      <c r="R16" s="25">
        <f t="shared" si="4"/>
        <v>0</v>
      </c>
      <c r="S16" s="25">
        <f>+[1]DEPURADO!J10</f>
        <v>0</v>
      </c>
      <c r="T16" s="17" t="s">
        <v>45</v>
      </c>
      <c r="U16" s="25">
        <f>+[1]DEPURADO!I10</f>
        <v>0</v>
      </c>
      <c r="V16" s="24"/>
      <c r="W16" s="17" t="s">
        <v>45</v>
      </c>
      <c r="X16" s="25">
        <f>+[1]DEPURADO!K10+[1]DEPURADO!L10</f>
        <v>0</v>
      </c>
      <c r="Y16" s="17" t="s">
        <v>45</v>
      </c>
      <c r="Z16" s="25">
        <f t="shared" si="5"/>
        <v>0</v>
      </c>
      <c r="AA16" s="25"/>
      <c r="AB16" s="25">
        <v>0</v>
      </c>
      <c r="AC16" s="25">
        <v>0</v>
      </c>
      <c r="AD16" s="24"/>
      <c r="AE16" s="24">
        <f>+[1]DEPURADO!K10</f>
        <v>0</v>
      </c>
      <c r="AF16" s="24">
        <v>0</v>
      </c>
      <c r="AG16" s="24">
        <f t="shared" si="6"/>
        <v>0</v>
      </c>
      <c r="AH16" s="24">
        <v>0</v>
      </c>
      <c r="AI16" s="24" t="str">
        <f>+[1]DEPURADO!G10</f>
        <v>CANCELADA</v>
      </c>
      <c r="AJ16" s="26"/>
      <c r="AK16" s="27"/>
    </row>
    <row r="17" spans="1:37" s="28" customFormat="1">
      <c r="A17" s="17">
        <f t="shared" si="0"/>
        <v>9</v>
      </c>
      <c r="B17" s="18" t="s">
        <v>44</v>
      </c>
      <c r="C17" s="17" t="str">
        <f>+[1]DEPURADO!A11</f>
        <v>FE364</v>
      </c>
      <c r="D17" s="17" t="str">
        <f>+[1]DEPURADO!B11</f>
        <v>FE364</v>
      </c>
      <c r="E17" s="19" t="str">
        <f>+[1]DEPURADO!C11</f>
        <v>16-03-2022</v>
      </c>
      <c r="F17" s="20">
        <f>+IF([1]DEPURADO!D11&gt;1,[1]DEPURADO!D11," ")</f>
        <v>44670</v>
      </c>
      <c r="G17" s="21">
        <f>[1]DEPURADO!F11</f>
        <v>11267637</v>
      </c>
      <c r="H17" s="22">
        <v>0</v>
      </c>
      <c r="I17" s="22">
        <f>+[1]DEPURADO!M11+[1]DEPURADO!N11</f>
        <v>0</v>
      </c>
      <c r="J17" s="22">
        <f>+[1]DEPURADO!R11</f>
        <v>0</v>
      </c>
      <c r="K17" s="23">
        <f>+[1]DEPURADO!P11+[1]DEPURADO!Q11</f>
        <v>10960637</v>
      </c>
      <c r="L17" s="22">
        <v>0</v>
      </c>
      <c r="M17" s="22">
        <v>0</v>
      </c>
      <c r="N17" s="22">
        <f t="shared" si="1"/>
        <v>10960637</v>
      </c>
      <c r="O17" s="22">
        <f t="shared" si="2"/>
        <v>307000</v>
      </c>
      <c r="P17" s="18" t="str">
        <f>IF([1]DEPURADO!H11&gt;1,0,[1]DEPURADO!B11)</f>
        <v>FE364</v>
      </c>
      <c r="Q17" s="24">
        <f t="shared" si="3"/>
        <v>11267637</v>
      </c>
      <c r="R17" s="25">
        <f t="shared" si="4"/>
        <v>0</v>
      </c>
      <c r="S17" s="25">
        <f>+[1]DEPURADO!J11</f>
        <v>0</v>
      </c>
      <c r="T17" s="17" t="s">
        <v>45</v>
      </c>
      <c r="U17" s="25">
        <f>+[1]DEPURADO!I11</f>
        <v>0</v>
      </c>
      <c r="V17" s="24"/>
      <c r="W17" s="17" t="s">
        <v>45</v>
      </c>
      <c r="X17" s="25">
        <f>+[1]DEPURADO!K11+[1]DEPURADO!L11</f>
        <v>307000</v>
      </c>
      <c r="Y17" s="17" t="s">
        <v>45</v>
      </c>
      <c r="Z17" s="25">
        <f t="shared" si="5"/>
        <v>307000</v>
      </c>
      <c r="AA17" s="25"/>
      <c r="AB17" s="25">
        <v>0</v>
      </c>
      <c r="AC17" s="25">
        <v>0</v>
      </c>
      <c r="AD17" s="24"/>
      <c r="AE17" s="24">
        <f>+[1]DEPURADO!K11</f>
        <v>0</v>
      </c>
      <c r="AF17" s="24">
        <v>0</v>
      </c>
      <c r="AG17" s="24">
        <f t="shared" si="6"/>
        <v>0</v>
      </c>
      <c r="AH17" s="24">
        <v>0</v>
      </c>
      <c r="AI17" s="24" t="str">
        <f>+[1]DEPURADO!G11</f>
        <v>GLOSA LEGALIZADA Y CANCELADA</v>
      </c>
      <c r="AJ17" s="26"/>
      <c r="AK17" s="27"/>
    </row>
    <row r="18" spans="1:37" s="28" customFormat="1">
      <c r="A18" s="17">
        <f t="shared" si="0"/>
        <v>10</v>
      </c>
      <c r="B18" s="18" t="s">
        <v>44</v>
      </c>
      <c r="C18" s="17" t="str">
        <f>+[1]DEPURADO!A12</f>
        <v>FE409</v>
      </c>
      <c r="D18" s="17" t="str">
        <f>+[1]DEPURADO!B12</f>
        <v>FE409</v>
      </c>
      <c r="E18" s="19" t="str">
        <f>+[1]DEPURADO!C12</f>
        <v>19-05-2022</v>
      </c>
      <c r="F18" s="20">
        <f>+IF([1]DEPURADO!D12&gt;1,[1]DEPURADO!D12," ")</f>
        <v>44713</v>
      </c>
      <c r="G18" s="21">
        <f>[1]DEPURADO!F12</f>
        <v>30581648</v>
      </c>
      <c r="H18" s="22">
        <v>0</v>
      </c>
      <c r="I18" s="22">
        <f>+[1]DEPURADO!M12+[1]DEPURADO!N12</f>
        <v>0</v>
      </c>
      <c r="J18" s="22">
        <f>+[1]DEPURADO!R12</f>
        <v>0</v>
      </c>
      <c r="K18" s="23">
        <f>+[1]DEPURADO!P12+[1]DEPURADO!Q12</f>
        <v>29678348</v>
      </c>
      <c r="L18" s="22">
        <v>0</v>
      </c>
      <c r="M18" s="22">
        <v>0</v>
      </c>
      <c r="N18" s="22">
        <f t="shared" si="1"/>
        <v>29678348</v>
      </c>
      <c r="O18" s="22">
        <f t="shared" si="2"/>
        <v>903300</v>
      </c>
      <c r="P18" s="18" t="str">
        <f>IF([1]DEPURADO!H12&gt;1,0,[1]DEPURADO!B12)</f>
        <v>FE409</v>
      </c>
      <c r="Q18" s="24">
        <f t="shared" si="3"/>
        <v>30581648</v>
      </c>
      <c r="R18" s="25">
        <f t="shared" si="4"/>
        <v>0</v>
      </c>
      <c r="S18" s="25">
        <f>+[1]DEPURADO!J12</f>
        <v>0</v>
      </c>
      <c r="T18" s="17" t="s">
        <v>45</v>
      </c>
      <c r="U18" s="25">
        <f>+[1]DEPURADO!I12</f>
        <v>0</v>
      </c>
      <c r="V18" s="24"/>
      <c r="W18" s="17" t="s">
        <v>45</v>
      </c>
      <c r="X18" s="25">
        <f>+[1]DEPURADO!K12+[1]DEPURADO!L12</f>
        <v>903300</v>
      </c>
      <c r="Y18" s="17" t="s">
        <v>45</v>
      </c>
      <c r="Z18" s="25">
        <f t="shared" si="5"/>
        <v>903300</v>
      </c>
      <c r="AA18" s="25"/>
      <c r="AB18" s="25">
        <v>0</v>
      </c>
      <c r="AC18" s="25">
        <v>0</v>
      </c>
      <c r="AD18" s="24"/>
      <c r="AE18" s="24">
        <f>+[1]DEPURADO!K12</f>
        <v>0</v>
      </c>
      <c r="AF18" s="24">
        <v>0</v>
      </c>
      <c r="AG18" s="24">
        <f t="shared" si="6"/>
        <v>0</v>
      </c>
      <c r="AH18" s="24">
        <v>0</v>
      </c>
      <c r="AI18" s="24" t="str">
        <f>+[1]DEPURADO!G12</f>
        <v>GLOSA LEGALIZADA Y CANCELADA</v>
      </c>
      <c r="AJ18" s="26"/>
      <c r="AK18" s="27"/>
    </row>
    <row r="19" spans="1:37" s="28" customFormat="1">
      <c r="A19" s="17">
        <f t="shared" si="0"/>
        <v>11</v>
      </c>
      <c r="B19" s="18" t="s">
        <v>44</v>
      </c>
      <c r="C19" s="17" t="str">
        <f>+[1]DEPURADO!A13</f>
        <v>FE410</v>
      </c>
      <c r="D19" s="17" t="str">
        <f>+[1]DEPURADO!B13</f>
        <v>FE410</v>
      </c>
      <c r="E19" s="19" t="str">
        <f>+[1]DEPURADO!C13</f>
        <v>19-05-2022</v>
      </c>
      <c r="F19" s="20">
        <f>+IF([1]DEPURADO!D13&gt;1,[1]DEPURADO!D13," ")</f>
        <v>44713</v>
      </c>
      <c r="G19" s="21">
        <f>[1]DEPURADO!F13</f>
        <v>33746047</v>
      </c>
      <c r="H19" s="22">
        <v>0</v>
      </c>
      <c r="I19" s="22">
        <f>+[1]DEPURADO!M13+[1]DEPURADO!N13</f>
        <v>0</v>
      </c>
      <c r="J19" s="22">
        <f>+[1]DEPURADO!R13</f>
        <v>16480858.720000001</v>
      </c>
      <c r="K19" s="23">
        <f>+[1]DEPURADO!P13+[1]DEPURADO!Q13</f>
        <v>17198088.280000001</v>
      </c>
      <c r="L19" s="22">
        <v>0</v>
      </c>
      <c r="M19" s="22">
        <v>0</v>
      </c>
      <c r="N19" s="22">
        <f t="shared" si="1"/>
        <v>33678947</v>
      </c>
      <c r="O19" s="22">
        <f t="shared" si="2"/>
        <v>67100</v>
      </c>
      <c r="P19" s="18" t="str">
        <f>IF([1]DEPURADO!H13&gt;1,0,[1]DEPURADO!B13)</f>
        <v>FE410</v>
      </c>
      <c r="Q19" s="24">
        <f t="shared" si="3"/>
        <v>33746047</v>
      </c>
      <c r="R19" s="25">
        <f t="shared" si="4"/>
        <v>0</v>
      </c>
      <c r="S19" s="25">
        <f>+[1]DEPURADO!J13</f>
        <v>0</v>
      </c>
      <c r="T19" s="17" t="s">
        <v>45</v>
      </c>
      <c r="U19" s="25">
        <f>+[1]DEPURADO!I13</f>
        <v>0</v>
      </c>
      <c r="V19" s="24"/>
      <c r="W19" s="17" t="s">
        <v>45</v>
      </c>
      <c r="X19" s="25">
        <f>+[1]DEPURADO!K13+[1]DEPURADO!L13</f>
        <v>67100</v>
      </c>
      <c r="Y19" s="17" t="s">
        <v>45</v>
      </c>
      <c r="Z19" s="25">
        <f t="shared" si="5"/>
        <v>67100</v>
      </c>
      <c r="AA19" s="25"/>
      <c r="AB19" s="25">
        <v>0</v>
      </c>
      <c r="AC19" s="25">
        <v>0</v>
      </c>
      <c r="AD19" s="24"/>
      <c r="AE19" s="24">
        <f>+[1]DEPURADO!K13</f>
        <v>0</v>
      </c>
      <c r="AF19" s="24">
        <v>0</v>
      </c>
      <c r="AG19" s="24">
        <f t="shared" si="6"/>
        <v>0</v>
      </c>
      <c r="AH19" s="24">
        <v>0</v>
      </c>
      <c r="AI19" s="24" t="str">
        <f>+[1]DEPURADO!G13</f>
        <v>GLOSA LEGALIZADA, Y CANCELADA</v>
      </c>
      <c r="AJ19" s="26"/>
      <c r="AK19" s="27"/>
    </row>
    <row r="20" spans="1:37" s="28" customFormat="1">
      <c r="A20" s="17">
        <f t="shared" si="0"/>
        <v>12</v>
      </c>
      <c r="B20" s="18" t="s">
        <v>44</v>
      </c>
      <c r="C20" s="17" t="str">
        <f>+[1]DEPURADO!A14</f>
        <v>FE411</v>
      </c>
      <c r="D20" s="17" t="str">
        <f>+[1]DEPURADO!B14</f>
        <v>FE411</v>
      </c>
      <c r="E20" s="19" t="str">
        <f>+[1]DEPURADO!C14</f>
        <v>19-05-2022</v>
      </c>
      <c r="F20" s="20">
        <f>+IF([1]DEPURADO!D14&gt;1,[1]DEPURADO!D14," ")</f>
        <v>44713</v>
      </c>
      <c r="G20" s="21">
        <f>[1]DEPURADO!F14</f>
        <v>4263545</v>
      </c>
      <c r="H20" s="22">
        <v>0</v>
      </c>
      <c r="I20" s="22">
        <f>+[1]DEPURADO!M14+[1]DEPURADO!N14</f>
        <v>0</v>
      </c>
      <c r="J20" s="22">
        <f>+[1]DEPURADO!R14</f>
        <v>0</v>
      </c>
      <c r="K20" s="23">
        <f>+[1]DEPURADO!P14+[1]DEPURADO!Q14</f>
        <v>4196445</v>
      </c>
      <c r="L20" s="22">
        <v>0</v>
      </c>
      <c r="M20" s="22">
        <v>0</v>
      </c>
      <c r="N20" s="22">
        <f t="shared" si="1"/>
        <v>4196445</v>
      </c>
      <c r="O20" s="22">
        <f t="shared" si="2"/>
        <v>67100</v>
      </c>
      <c r="P20" s="18" t="str">
        <f>IF([1]DEPURADO!H14&gt;1,0,[1]DEPURADO!B14)</f>
        <v>FE411</v>
      </c>
      <c r="Q20" s="24">
        <f t="shared" si="3"/>
        <v>4263545</v>
      </c>
      <c r="R20" s="25">
        <f t="shared" si="4"/>
        <v>0</v>
      </c>
      <c r="S20" s="25">
        <f>+[1]DEPURADO!J14</f>
        <v>0</v>
      </c>
      <c r="T20" s="17" t="s">
        <v>45</v>
      </c>
      <c r="U20" s="25">
        <f>+[1]DEPURADO!I14</f>
        <v>0</v>
      </c>
      <c r="V20" s="24"/>
      <c r="W20" s="17" t="s">
        <v>45</v>
      </c>
      <c r="X20" s="25">
        <f>+[1]DEPURADO!K14+[1]DEPURADO!L14</f>
        <v>67100</v>
      </c>
      <c r="Y20" s="17" t="s">
        <v>45</v>
      </c>
      <c r="Z20" s="25">
        <f t="shared" si="5"/>
        <v>67100</v>
      </c>
      <c r="AA20" s="25"/>
      <c r="AB20" s="25">
        <v>0</v>
      </c>
      <c r="AC20" s="25">
        <v>0</v>
      </c>
      <c r="AD20" s="24"/>
      <c r="AE20" s="24">
        <f>+[1]DEPURADO!K14</f>
        <v>0</v>
      </c>
      <c r="AF20" s="24">
        <v>0</v>
      </c>
      <c r="AG20" s="24">
        <f t="shared" si="6"/>
        <v>0</v>
      </c>
      <c r="AH20" s="24">
        <v>0</v>
      </c>
      <c r="AI20" s="24" t="str">
        <f>+[1]DEPURADO!G14</f>
        <v>GLOSA LEGALIZADA Y CANCELADA</v>
      </c>
      <c r="AJ20" s="26"/>
      <c r="AK20" s="27"/>
    </row>
    <row r="21" spans="1:37" s="28" customFormat="1">
      <c r="A21" s="17">
        <f t="shared" si="0"/>
        <v>13</v>
      </c>
      <c r="B21" s="18" t="s">
        <v>44</v>
      </c>
      <c r="C21" s="17" t="str">
        <f>+[1]DEPURADO!A15</f>
        <v>FE412</v>
      </c>
      <c r="D21" s="17" t="str">
        <f>+[1]DEPURADO!B15</f>
        <v>FE412</v>
      </c>
      <c r="E21" s="19" t="str">
        <f>+[1]DEPURADO!C15</f>
        <v>19-05-2022</v>
      </c>
      <c r="F21" s="20">
        <f>+IF([1]DEPURADO!D15&gt;1,[1]DEPURADO!D15," ")</f>
        <v>44713</v>
      </c>
      <c r="G21" s="21">
        <f>[1]DEPURADO!F15</f>
        <v>20947343</v>
      </c>
      <c r="H21" s="22">
        <v>0</v>
      </c>
      <c r="I21" s="22">
        <f>+[1]DEPURADO!M15+[1]DEPURADO!N15</f>
        <v>0</v>
      </c>
      <c r="J21" s="22">
        <f>+[1]DEPURADO!R15</f>
        <v>0</v>
      </c>
      <c r="K21" s="23">
        <f>+[1]DEPURADO!P15+[1]DEPURADO!Q15</f>
        <v>20556143</v>
      </c>
      <c r="L21" s="22">
        <v>0</v>
      </c>
      <c r="M21" s="22">
        <v>0</v>
      </c>
      <c r="N21" s="22">
        <f t="shared" si="1"/>
        <v>20556143</v>
      </c>
      <c r="O21" s="22">
        <f t="shared" si="2"/>
        <v>391200</v>
      </c>
      <c r="P21" s="18" t="str">
        <f>IF([1]DEPURADO!H15&gt;1,0,[1]DEPURADO!B15)</f>
        <v>FE412</v>
      </c>
      <c r="Q21" s="24">
        <f t="shared" si="3"/>
        <v>20947343</v>
      </c>
      <c r="R21" s="25">
        <f t="shared" si="4"/>
        <v>0</v>
      </c>
      <c r="S21" s="25">
        <f>+[1]DEPURADO!J15</f>
        <v>0</v>
      </c>
      <c r="T21" s="17" t="s">
        <v>45</v>
      </c>
      <c r="U21" s="25">
        <f>+[1]DEPURADO!I15</f>
        <v>0</v>
      </c>
      <c r="V21" s="24"/>
      <c r="W21" s="17" t="s">
        <v>45</v>
      </c>
      <c r="X21" s="25">
        <f>+[1]DEPURADO!K15+[1]DEPURADO!L15</f>
        <v>391200</v>
      </c>
      <c r="Y21" s="17" t="s">
        <v>45</v>
      </c>
      <c r="Z21" s="25">
        <f t="shared" si="5"/>
        <v>391200</v>
      </c>
      <c r="AA21" s="25"/>
      <c r="AB21" s="25">
        <v>0</v>
      </c>
      <c r="AC21" s="25">
        <v>0</v>
      </c>
      <c r="AD21" s="24"/>
      <c r="AE21" s="24">
        <f>+[1]DEPURADO!K15</f>
        <v>0</v>
      </c>
      <c r="AF21" s="24">
        <v>0</v>
      </c>
      <c r="AG21" s="24">
        <f t="shared" si="6"/>
        <v>0</v>
      </c>
      <c r="AH21" s="24">
        <v>0</v>
      </c>
      <c r="AI21" s="24" t="str">
        <f>+[1]DEPURADO!G15</f>
        <v>GLOSA LEGALIZADA Y CANCELADA</v>
      </c>
      <c r="AJ21" s="26"/>
      <c r="AK21" s="27"/>
    </row>
    <row r="22" spans="1:37" s="28" customFormat="1">
      <c r="A22" s="17">
        <f t="shared" si="0"/>
        <v>14</v>
      </c>
      <c r="B22" s="18" t="s">
        <v>44</v>
      </c>
      <c r="C22" s="17" t="str">
        <f>+[1]DEPURADO!A16</f>
        <v>FE413</v>
      </c>
      <c r="D22" s="17" t="str">
        <f>+[1]DEPURADO!B16</f>
        <v>FE413</v>
      </c>
      <c r="E22" s="19" t="str">
        <f>+[1]DEPURADO!C16</f>
        <v>19-05-2022</v>
      </c>
      <c r="F22" s="20">
        <f>+IF([1]DEPURADO!D16&gt;1,[1]DEPURADO!D16," ")</f>
        <v>44713</v>
      </c>
      <c r="G22" s="21">
        <f>[1]DEPURADO!F16</f>
        <v>33466947</v>
      </c>
      <c r="H22" s="22">
        <v>0</v>
      </c>
      <c r="I22" s="22">
        <f>+[1]DEPURADO!M16+[1]DEPURADO!N16</f>
        <v>0</v>
      </c>
      <c r="J22" s="22">
        <f>+[1]DEPURADO!R16</f>
        <v>0</v>
      </c>
      <c r="K22" s="23">
        <f>+[1]DEPURADO!P16+[1]DEPURADO!Q16</f>
        <v>32502447</v>
      </c>
      <c r="L22" s="22">
        <v>0</v>
      </c>
      <c r="M22" s="22">
        <v>0</v>
      </c>
      <c r="N22" s="22">
        <f t="shared" si="1"/>
        <v>32502447</v>
      </c>
      <c r="O22" s="22">
        <f t="shared" si="2"/>
        <v>964500</v>
      </c>
      <c r="P22" s="18" t="str">
        <f>IF([1]DEPURADO!H16&gt;1,0,[1]DEPURADO!B16)</f>
        <v>FE413</v>
      </c>
      <c r="Q22" s="24">
        <f t="shared" si="3"/>
        <v>33466947</v>
      </c>
      <c r="R22" s="25">
        <f t="shared" si="4"/>
        <v>0</v>
      </c>
      <c r="S22" s="25">
        <f>+[1]DEPURADO!J16</f>
        <v>0</v>
      </c>
      <c r="T22" s="17" t="s">
        <v>45</v>
      </c>
      <c r="U22" s="25">
        <f>+[1]DEPURADO!I16</f>
        <v>0</v>
      </c>
      <c r="V22" s="24"/>
      <c r="W22" s="17" t="s">
        <v>45</v>
      </c>
      <c r="X22" s="25">
        <f>+[1]DEPURADO!K16+[1]DEPURADO!L16</f>
        <v>964500</v>
      </c>
      <c r="Y22" s="17" t="s">
        <v>45</v>
      </c>
      <c r="Z22" s="25">
        <f t="shared" si="5"/>
        <v>964500</v>
      </c>
      <c r="AA22" s="25"/>
      <c r="AB22" s="25">
        <v>0</v>
      </c>
      <c r="AC22" s="25">
        <v>0</v>
      </c>
      <c r="AD22" s="24"/>
      <c r="AE22" s="24">
        <f>+[1]DEPURADO!K16</f>
        <v>0</v>
      </c>
      <c r="AF22" s="24">
        <v>0</v>
      </c>
      <c r="AG22" s="24">
        <f t="shared" si="6"/>
        <v>0</v>
      </c>
      <c r="AH22" s="24">
        <v>0</v>
      </c>
      <c r="AI22" s="24" t="str">
        <f>+[1]DEPURADO!G16</f>
        <v>GLOSA LEGALIZADA Y CANCELADA</v>
      </c>
      <c r="AJ22" s="26"/>
      <c r="AK22" s="27"/>
    </row>
    <row r="23" spans="1:37" s="28" customFormat="1">
      <c r="A23" s="17">
        <f t="shared" si="0"/>
        <v>15</v>
      </c>
      <c r="B23" s="18" t="s">
        <v>44</v>
      </c>
      <c r="C23" s="17" t="str">
        <f>+[1]DEPURADO!A17</f>
        <v>FE414</v>
      </c>
      <c r="D23" s="17" t="str">
        <f>+[1]DEPURADO!B17</f>
        <v>FE414</v>
      </c>
      <c r="E23" s="19" t="str">
        <f>+[1]DEPURADO!C17</f>
        <v>19-05-2022</v>
      </c>
      <c r="F23" s="20">
        <f>+IF([1]DEPURADO!D17&gt;1,[1]DEPURADO!D17," ")</f>
        <v>44713</v>
      </c>
      <c r="G23" s="21">
        <f>[1]DEPURADO!F17</f>
        <v>33499634</v>
      </c>
      <c r="H23" s="22">
        <v>0</v>
      </c>
      <c r="I23" s="22">
        <f>+[1]DEPURADO!M17+[1]DEPURADO!N17</f>
        <v>0</v>
      </c>
      <c r="J23" s="22">
        <f>+[1]DEPURADO!R17</f>
        <v>0</v>
      </c>
      <c r="K23" s="23">
        <f>+[1]DEPURADO!P17+[1]DEPURADO!Q17</f>
        <v>32547534</v>
      </c>
      <c r="L23" s="22">
        <v>0</v>
      </c>
      <c r="M23" s="22">
        <v>0</v>
      </c>
      <c r="N23" s="22">
        <f t="shared" si="1"/>
        <v>32547534</v>
      </c>
      <c r="O23" s="22">
        <f t="shared" si="2"/>
        <v>952100</v>
      </c>
      <c r="P23" s="18" t="str">
        <f>IF([1]DEPURADO!H17&gt;1,0,[1]DEPURADO!B17)</f>
        <v>FE414</v>
      </c>
      <c r="Q23" s="24">
        <f t="shared" si="3"/>
        <v>33499634</v>
      </c>
      <c r="R23" s="25">
        <f t="shared" si="4"/>
        <v>0</v>
      </c>
      <c r="S23" s="25">
        <f>+[1]DEPURADO!J17</f>
        <v>0</v>
      </c>
      <c r="T23" s="17" t="s">
        <v>45</v>
      </c>
      <c r="U23" s="25">
        <f>+[1]DEPURADO!I17</f>
        <v>0</v>
      </c>
      <c r="V23" s="24"/>
      <c r="W23" s="17" t="s">
        <v>45</v>
      </c>
      <c r="X23" s="25">
        <f>+[1]DEPURADO!K17+[1]DEPURADO!L17</f>
        <v>952100</v>
      </c>
      <c r="Y23" s="17" t="s">
        <v>45</v>
      </c>
      <c r="Z23" s="25">
        <f t="shared" si="5"/>
        <v>952100</v>
      </c>
      <c r="AA23" s="25"/>
      <c r="AB23" s="25">
        <v>0</v>
      </c>
      <c r="AC23" s="25">
        <v>0</v>
      </c>
      <c r="AD23" s="24"/>
      <c r="AE23" s="24">
        <f>+[1]DEPURADO!K17</f>
        <v>0</v>
      </c>
      <c r="AF23" s="24">
        <v>0</v>
      </c>
      <c r="AG23" s="24">
        <f t="shared" si="6"/>
        <v>0</v>
      </c>
      <c r="AH23" s="24">
        <v>0</v>
      </c>
      <c r="AI23" s="24" t="str">
        <f>+[1]DEPURADO!G17</f>
        <v>GLOSA LEGALIZADA Y CANCELADA</v>
      </c>
      <c r="AJ23" s="26"/>
      <c r="AK23" s="27"/>
    </row>
    <row r="24" spans="1:37" s="28" customFormat="1">
      <c r="A24" s="17">
        <f t="shared" si="0"/>
        <v>16</v>
      </c>
      <c r="B24" s="18" t="s">
        <v>44</v>
      </c>
      <c r="C24" s="17" t="str">
        <f>+[1]DEPURADO!A18</f>
        <v>FE439</v>
      </c>
      <c r="D24" s="17" t="str">
        <f>+[1]DEPURADO!B18</f>
        <v>FE439</v>
      </c>
      <c r="E24" s="19" t="str">
        <f>+[1]DEPURADO!C18</f>
        <v>06-07-2022</v>
      </c>
      <c r="F24" s="20">
        <f>+IF([1]DEPURADO!D18&gt;1,[1]DEPURADO!D18," ")</f>
        <v>44835</v>
      </c>
      <c r="G24" s="21">
        <f>[1]DEPURADO!F18</f>
        <v>32167235</v>
      </c>
      <c r="H24" s="22">
        <v>0</v>
      </c>
      <c r="I24" s="22">
        <f>+[1]DEPURADO!M18+[1]DEPURADO!N18</f>
        <v>0</v>
      </c>
      <c r="J24" s="22">
        <f>+[1]DEPURADO!R18</f>
        <v>32167235</v>
      </c>
      <c r="K24" s="23">
        <f>+[1]DEPURADO!P18+[1]DEPURADO!Q18</f>
        <v>0</v>
      </c>
      <c r="L24" s="22">
        <v>0</v>
      </c>
      <c r="M24" s="22">
        <v>0</v>
      </c>
      <c r="N24" s="22">
        <f t="shared" si="1"/>
        <v>32167235</v>
      </c>
      <c r="O24" s="22">
        <f t="shared" si="2"/>
        <v>0</v>
      </c>
      <c r="P24" s="18" t="str">
        <f>IF([1]DEPURADO!H18&gt;1,0,[1]DEPURADO!B18)</f>
        <v>FE439</v>
      </c>
      <c r="Q24" s="24">
        <f t="shared" si="3"/>
        <v>32167235</v>
      </c>
      <c r="R24" s="25">
        <f t="shared" si="4"/>
        <v>0</v>
      </c>
      <c r="S24" s="25">
        <f>+[1]DEPURADO!J18</f>
        <v>0</v>
      </c>
      <c r="T24" s="17" t="s">
        <v>45</v>
      </c>
      <c r="U24" s="25">
        <f>+[1]DEPURADO!I18</f>
        <v>0</v>
      </c>
      <c r="V24" s="24"/>
      <c r="W24" s="17" t="s">
        <v>45</v>
      </c>
      <c r="X24" s="25">
        <f>+[1]DEPURADO!K18+[1]DEPURADO!L18</f>
        <v>0</v>
      </c>
      <c r="Y24" s="17" t="s">
        <v>45</v>
      </c>
      <c r="Z24" s="25">
        <f t="shared" si="5"/>
        <v>0</v>
      </c>
      <c r="AA24" s="25"/>
      <c r="AB24" s="25">
        <v>0</v>
      </c>
      <c r="AC24" s="25">
        <v>0</v>
      </c>
      <c r="AD24" s="24"/>
      <c r="AE24" s="24">
        <f>+[1]DEPURADO!K18</f>
        <v>0</v>
      </c>
      <c r="AF24" s="24">
        <v>0</v>
      </c>
      <c r="AG24" s="24">
        <f t="shared" si="6"/>
        <v>0</v>
      </c>
      <c r="AH24" s="24">
        <v>0</v>
      </c>
      <c r="AI24" s="24" t="str">
        <f>+[1]DEPURADO!G18</f>
        <v>CANCELADA</v>
      </c>
      <c r="AJ24" s="26"/>
      <c r="AK24" s="27"/>
    </row>
    <row r="25" spans="1:37" s="28" customFormat="1">
      <c r="A25" s="17">
        <f t="shared" si="0"/>
        <v>17</v>
      </c>
      <c r="B25" s="18" t="s">
        <v>44</v>
      </c>
      <c r="C25" s="17" t="str">
        <f>+[1]DEPURADO!A19</f>
        <v>FE440</v>
      </c>
      <c r="D25" s="17" t="str">
        <f>+[1]DEPURADO!B19</f>
        <v>FE440</v>
      </c>
      <c r="E25" s="19" t="str">
        <f>+[1]DEPURADO!C19</f>
        <v>06-07-2022</v>
      </c>
      <c r="F25" s="20">
        <f>+IF([1]DEPURADO!D19&gt;1,[1]DEPURADO!D19," ")</f>
        <v>44835</v>
      </c>
      <c r="G25" s="21">
        <f>[1]DEPURADO!F19</f>
        <v>33882712</v>
      </c>
      <c r="H25" s="22">
        <v>0</v>
      </c>
      <c r="I25" s="22">
        <f>+[1]DEPURADO!M19+[1]DEPURADO!N19</f>
        <v>0</v>
      </c>
      <c r="J25" s="22">
        <f>+[1]DEPURADO!R19</f>
        <v>33882712</v>
      </c>
      <c r="K25" s="23">
        <f>+[1]DEPURADO!P19+[1]DEPURADO!Q19</f>
        <v>0</v>
      </c>
      <c r="L25" s="22">
        <v>0</v>
      </c>
      <c r="M25" s="22">
        <v>0</v>
      </c>
      <c r="N25" s="22">
        <f t="shared" si="1"/>
        <v>33882712</v>
      </c>
      <c r="O25" s="22">
        <f t="shared" si="2"/>
        <v>0</v>
      </c>
      <c r="P25" s="18" t="str">
        <f>IF([1]DEPURADO!H19&gt;1,0,[1]DEPURADO!B19)</f>
        <v>FE440</v>
      </c>
      <c r="Q25" s="24">
        <f t="shared" si="3"/>
        <v>33882712</v>
      </c>
      <c r="R25" s="25">
        <f t="shared" si="4"/>
        <v>0</v>
      </c>
      <c r="S25" s="25">
        <f>+[1]DEPURADO!J19</f>
        <v>0</v>
      </c>
      <c r="T25" s="17" t="s">
        <v>45</v>
      </c>
      <c r="U25" s="25">
        <f>+[1]DEPURADO!I19</f>
        <v>0</v>
      </c>
      <c r="V25" s="24"/>
      <c r="W25" s="17" t="s">
        <v>45</v>
      </c>
      <c r="X25" s="25">
        <f>+[1]DEPURADO!K19+[1]DEPURADO!L19</f>
        <v>0</v>
      </c>
      <c r="Y25" s="17" t="s">
        <v>45</v>
      </c>
      <c r="Z25" s="25">
        <f t="shared" si="5"/>
        <v>0</v>
      </c>
      <c r="AA25" s="25"/>
      <c r="AB25" s="25">
        <v>0</v>
      </c>
      <c r="AC25" s="25">
        <v>0</v>
      </c>
      <c r="AD25" s="24"/>
      <c r="AE25" s="24">
        <f>+[1]DEPURADO!K19</f>
        <v>0</v>
      </c>
      <c r="AF25" s="24">
        <v>0</v>
      </c>
      <c r="AG25" s="24">
        <f t="shared" si="6"/>
        <v>0</v>
      </c>
      <c r="AH25" s="24">
        <v>0</v>
      </c>
      <c r="AI25" s="24" t="str">
        <f>+[1]DEPURADO!G19</f>
        <v>CANCELADA</v>
      </c>
      <c r="AJ25" s="26"/>
      <c r="AK25" s="27"/>
    </row>
    <row r="26" spans="1:37" s="28" customFormat="1">
      <c r="A26" s="17">
        <f t="shared" si="0"/>
        <v>18</v>
      </c>
      <c r="B26" s="18" t="s">
        <v>44</v>
      </c>
      <c r="C26" s="17" t="str">
        <f>+[1]DEPURADO!A20</f>
        <v>FE455</v>
      </c>
      <c r="D26" s="17" t="str">
        <f>+[1]DEPURADO!B20</f>
        <v>FE455</v>
      </c>
      <c r="E26" s="19" t="str">
        <f>+[1]DEPURADO!C20</f>
        <v>05-09-2022</v>
      </c>
      <c r="F26" s="20">
        <f>+IF([1]DEPURADO!D20&gt;1,[1]DEPURADO!D20," ")</f>
        <v>44835</v>
      </c>
      <c r="G26" s="21">
        <f>[1]DEPURADO!F20</f>
        <v>28502124</v>
      </c>
      <c r="H26" s="22">
        <v>0</v>
      </c>
      <c r="I26" s="22">
        <f>+[1]DEPURADO!M20+[1]DEPURADO!N20</f>
        <v>0</v>
      </c>
      <c r="J26" s="22">
        <f>+[1]DEPURADO!R20</f>
        <v>28502124</v>
      </c>
      <c r="K26" s="23">
        <f>+[1]DEPURADO!P20+[1]DEPURADO!Q20</f>
        <v>0</v>
      </c>
      <c r="L26" s="22">
        <v>0</v>
      </c>
      <c r="M26" s="22">
        <v>0</v>
      </c>
      <c r="N26" s="22">
        <f t="shared" si="1"/>
        <v>28502124</v>
      </c>
      <c r="O26" s="22">
        <f t="shared" si="2"/>
        <v>0</v>
      </c>
      <c r="P26" s="18" t="str">
        <f>IF([1]DEPURADO!H20&gt;1,0,[1]DEPURADO!B20)</f>
        <v>FE455</v>
      </c>
      <c r="Q26" s="24">
        <f t="shared" si="3"/>
        <v>28502124</v>
      </c>
      <c r="R26" s="25">
        <f t="shared" si="4"/>
        <v>0</v>
      </c>
      <c r="S26" s="25">
        <f>+[1]DEPURADO!J20</f>
        <v>0</v>
      </c>
      <c r="T26" s="17" t="s">
        <v>45</v>
      </c>
      <c r="U26" s="25">
        <f>+[1]DEPURADO!I20</f>
        <v>0</v>
      </c>
      <c r="V26" s="24"/>
      <c r="W26" s="17" t="s">
        <v>45</v>
      </c>
      <c r="X26" s="25">
        <f>+[1]DEPURADO!K20+[1]DEPURADO!L20</f>
        <v>0</v>
      </c>
      <c r="Y26" s="17" t="s">
        <v>45</v>
      </c>
      <c r="Z26" s="25">
        <f t="shared" si="5"/>
        <v>0</v>
      </c>
      <c r="AA26" s="25"/>
      <c r="AB26" s="25">
        <v>0</v>
      </c>
      <c r="AC26" s="25">
        <v>0</v>
      </c>
      <c r="AD26" s="24"/>
      <c r="AE26" s="24">
        <f>+[1]DEPURADO!K20</f>
        <v>0</v>
      </c>
      <c r="AF26" s="24">
        <v>0</v>
      </c>
      <c r="AG26" s="24">
        <f t="shared" si="6"/>
        <v>0</v>
      </c>
      <c r="AH26" s="24">
        <v>0</v>
      </c>
      <c r="AI26" s="24" t="str">
        <f>+[1]DEPURADO!G20</f>
        <v>CANCELADA</v>
      </c>
      <c r="AJ26" s="26"/>
      <c r="AK26" s="27"/>
    </row>
    <row r="27" spans="1:37" s="28" customFormat="1">
      <c r="A27" s="17">
        <f t="shared" si="0"/>
        <v>19</v>
      </c>
      <c r="B27" s="18" t="s">
        <v>44</v>
      </c>
      <c r="C27" s="17" t="str">
        <f>+[1]DEPURADO!A21</f>
        <v>FE456</v>
      </c>
      <c r="D27" s="17" t="str">
        <f>+[1]DEPURADO!B21</f>
        <v>FE456</v>
      </c>
      <c r="E27" s="19" t="str">
        <f>+[1]DEPURADO!C21</f>
        <v>05-09-2022</v>
      </c>
      <c r="F27" s="20">
        <f>+IF([1]DEPURADO!D21&gt;1,[1]DEPURADO!D21," ")</f>
        <v>44835</v>
      </c>
      <c r="G27" s="21">
        <f>[1]DEPURADO!F21</f>
        <v>1135837</v>
      </c>
      <c r="H27" s="22">
        <v>0</v>
      </c>
      <c r="I27" s="22">
        <f>+[1]DEPURADO!M21+[1]DEPURADO!N21</f>
        <v>0</v>
      </c>
      <c r="J27" s="22">
        <f>+[1]DEPURADO!R21</f>
        <v>1135837</v>
      </c>
      <c r="K27" s="23">
        <f>+[1]DEPURADO!P21+[1]DEPURADO!Q21</f>
        <v>0</v>
      </c>
      <c r="L27" s="22">
        <v>0</v>
      </c>
      <c r="M27" s="22">
        <v>0</v>
      </c>
      <c r="N27" s="22">
        <f t="shared" si="1"/>
        <v>1135837</v>
      </c>
      <c r="O27" s="22">
        <f t="shared" si="2"/>
        <v>0</v>
      </c>
      <c r="P27" s="18" t="str">
        <f>IF([1]DEPURADO!H21&gt;1,0,[1]DEPURADO!B21)</f>
        <v>FE456</v>
      </c>
      <c r="Q27" s="24">
        <f t="shared" si="3"/>
        <v>1135837</v>
      </c>
      <c r="R27" s="25">
        <f t="shared" si="4"/>
        <v>0</v>
      </c>
      <c r="S27" s="25">
        <f>+[1]DEPURADO!J21</f>
        <v>0</v>
      </c>
      <c r="T27" s="17" t="s">
        <v>45</v>
      </c>
      <c r="U27" s="25">
        <f>+[1]DEPURADO!I21</f>
        <v>0</v>
      </c>
      <c r="V27" s="24"/>
      <c r="W27" s="17" t="s">
        <v>45</v>
      </c>
      <c r="X27" s="25">
        <f>+[1]DEPURADO!K21+[1]DEPURADO!L21</f>
        <v>0</v>
      </c>
      <c r="Y27" s="17" t="s">
        <v>45</v>
      </c>
      <c r="Z27" s="25">
        <f t="shared" si="5"/>
        <v>0</v>
      </c>
      <c r="AA27" s="25"/>
      <c r="AB27" s="25">
        <v>0</v>
      </c>
      <c r="AC27" s="25">
        <v>0</v>
      </c>
      <c r="AD27" s="24"/>
      <c r="AE27" s="24">
        <f>+[1]DEPURADO!K21</f>
        <v>0</v>
      </c>
      <c r="AF27" s="24">
        <v>0</v>
      </c>
      <c r="AG27" s="24">
        <f t="shared" si="6"/>
        <v>0</v>
      </c>
      <c r="AH27" s="24">
        <v>0</v>
      </c>
      <c r="AI27" s="24" t="str">
        <f>+[1]DEPURADO!G21</f>
        <v>CANCELADA</v>
      </c>
      <c r="AJ27" s="26"/>
      <c r="AK27" s="27"/>
    </row>
    <row r="28" spans="1:37" s="28" customFormat="1">
      <c r="A28" s="17">
        <f t="shared" si="0"/>
        <v>20</v>
      </c>
      <c r="B28" s="18" t="s">
        <v>44</v>
      </c>
      <c r="C28" s="17" t="str">
        <f>+[1]DEPURADO!A22</f>
        <v>FE465</v>
      </c>
      <c r="D28" s="17" t="str">
        <f>+[1]DEPURADO!B22</f>
        <v>FE465</v>
      </c>
      <c r="E28" s="19" t="str">
        <f>+[1]DEPURADO!C22</f>
        <v>06-12-2022</v>
      </c>
      <c r="F28" s="20">
        <f>+IF([1]DEPURADO!D22&gt;1,[1]DEPURADO!D22," ")</f>
        <v>44945</v>
      </c>
      <c r="G28" s="21">
        <f>[1]DEPURADO!F22</f>
        <v>22694800</v>
      </c>
      <c r="H28" s="22">
        <v>0</v>
      </c>
      <c r="I28" s="22">
        <f>+[1]DEPURADO!M22+[1]DEPURADO!N22</f>
        <v>0</v>
      </c>
      <c r="J28" s="22">
        <f>+[1]DEPURADO!R22</f>
        <v>0</v>
      </c>
      <c r="K28" s="23">
        <f>+[1]DEPURADO!P22+[1]DEPURADO!Q22</f>
        <v>22694800</v>
      </c>
      <c r="L28" s="22">
        <v>0</v>
      </c>
      <c r="M28" s="22">
        <v>0</v>
      </c>
      <c r="N28" s="22">
        <f t="shared" si="1"/>
        <v>22694800</v>
      </c>
      <c r="O28" s="22">
        <f t="shared" si="2"/>
        <v>0</v>
      </c>
      <c r="P28" s="18" t="str">
        <f>IF([1]DEPURADO!H22&gt;1,0,[1]DEPURADO!B22)</f>
        <v>FE465</v>
      </c>
      <c r="Q28" s="24">
        <f t="shared" si="3"/>
        <v>22694800</v>
      </c>
      <c r="R28" s="25">
        <f t="shared" si="4"/>
        <v>0</v>
      </c>
      <c r="S28" s="25">
        <f>+[1]DEPURADO!J22</f>
        <v>0</v>
      </c>
      <c r="T28" s="17" t="s">
        <v>45</v>
      </c>
      <c r="U28" s="25">
        <f>+[1]DEPURADO!I22</f>
        <v>0</v>
      </c>
      <c r="V28" s="24"/>
      <c r="W28" s="17" t="s">
        <v>45</v>
      </c>
      <c r="X28" s="25">
        <f>+[1]DEPURADO!K22+[1]DEPURADO!L22</f>
        <v>0</v>
      </c>
      <c r="Y28" s="17" t="s">
        <v>45</v>
      </c>
      <c r="Z28" s="25">
        <f t="shared" si="5"/>
        <v>0</v>
      </c>
      <c r="AA28" s="25"/>
      <c r="AB28" s="25">
        <v>0</v>
      </c>
      <c r="AC28" s="25">
        <v>0</v>
      </c>
      <c r="AD28" s="24"/>
      <c r="AE28" s="24">
        <f>+[1]DEPURADO!K22</f>
        <v>0</v>
      </c>
      <c r="AF28" s="24">
        <v>0</v>
      </c>
      <c r="AG28" s="24">
        <f t="shared" si="6"/>
        <v>0</v>
      </c>
      <c r="AH28" s="24">
        <v>0</v>
      </c>
      <c r="AI28" s="24" t="str">
        <f>+[1]DEPURADO!G22</f>
        <v>CANCELADA</v>
      </c>
      <c r="AJ28" s="26"/>
      <c r="AK28" s="27"/>
    </row>
    <row r="29" spans="1:37" s="28" customFormat="1">
      <c r="A29" s="17">
        <f t="shared" si="0"/>
        <v>21</v>
      </c>
      <c r="B29" s="18" t="s">
        <v>44</v>
      </c>
      <c r="C29" s="17" t="str">
        <f>+[1]DEPURADO!A23</f>
        <v>FE467</v>
      </c>
      <c r="D29" s="17" t="str">
        <f>+[1]DEPURADO!B23</f>
        <v>FE467</v>
      </c>
      <c r="E29" s="19" t="str">
        <f>+[1]DEPURADO!C23</f>
        <v>06-12-2022</v>
      </c>
      <c r="F29" s="20">
        <f>+IF([1]DEPURADO!D23&gt;1,[1]DEPURADO!D23," ")</f>
        <v>44945</v>
      </c>
      <c r="G29" s="21">
        <f>[1]DEPURADO!F23</f>
        <v>32716211</v>
      </c>
      <c r="H29" s="22">
        <v>0</v>
      </c>
      <c r="I29" s="22">
        <f>+[1]DEPURADO!M23+[1]DEPURADO!N23</f>
        <v>0</v>
      </c>
      <c r="J29" s="22">
        <f>+[1]DEPURADO!R23</f>
        <v>0</v>
      </c>
      <c r="K29" s="23">
        <f>+[1]DEPURADO!P23+[1]DEPURADO!Q23</f>
        <v>23525055.420000002</v>
      </c>
      <c r="L29" s="22">
        <v>0</v>
      </c>
      <c r="M29" s="22">
        <v>0</v>
      </c>
      <c r="N29" s="22">
        <f t="shared" si="1"/>
        <v>23525055.420000002</v>
      </c>
      <c r="O29" s="22">
        <f t="shared" si="2"/>
        <v>9191155.5799999982</v>
      </c>
      <c r="P29" s="18" t="str">
        <f>IF([1]DEPURADO!H23&gt;1,0,[1]DEPURADO!B23)</f>
        <v>FE467</v>
      </c>
      <c r="Q29" s="24">
        <f t="shared" si="3"/>
        <v>32716211</v>
      </c>
      <c r="R29" s="25">
        <f t="shared" si="4"/>
        <v>0</v>
      </c>
      <c r="S29" s="25">
        <f>+[1]DEPURADO!J23</f>
        <v>0</v>
      </c>
      <c r="T29" s="17" t="s">
        <v>45</v>
      </c>
      <c r="U29" s="25">
        <f>+[1]DEPURADO!I23</f>
        <v>0</v>
      </c>
      <c r="V29" s="24"/>
      <c r="W29" s="17" t="s">
        <v>45</v>
      </c>
      <c r="X29" s="25">
        <f>+[1]DEPURADO!K23+[1]DEPURADO!L23</f>
        <v>0</v>
      </c>
      <c r="Y29" s="17" t="s">
        <v>45</v>
      </c>
      <c r="Z29" s="25">
        <f t="shared" si="5"/>
        <v>0</v>
      </c>
      <c r="AA29" s="25"/>
      <c r="AB29" s="25">
        <v>0</v>
      </c>
      <c r="AC29" s="25">
        <v>0</v>
      </c>
      <c r="AD29" s="24"/>
      <c r="AE29" s="24">
        <f>+[1]DEPURADO!K23</f>
        <v>0</v>
      </c>
      <c r="AF29" s="24">
        <v>0</v>
      </c>
      <c r="AG29" s="24">
        <f t="shared" si="6"/>
        <v>9191155.5799999982</v>
      </c>
      <c r="AH29" s="24">
        <v>0</v>
      </c>
      <c r="AI29" s="24" t="str">
        <f>+[1]DEPURADO!G23</f>
        <v>CANCELADA Y SALDO A FAVOR DEL PRESTADOR</v>
      </c>
      <c r="AJ29" s="26"/>
      <c r="AK29" s="27"/>
    </row>
    <row r="30" spans="1:37" s="28" customFormat="1">
      <c r="A30" s="17">
        <f t="shared" si="0"/>
        <v>22</v>
      </c>
      <c r="B30" s="18" t="s">
        <v>44</v>
      </c>
      <c r="C30" s="17" t="str">
        <f>+[1]DEPURADO!A24</f>
        <v>FE475</v>
      </c>
      <c r="D30" s="17" t="str">
        <f>+[1]DEPURADO!B24</f>
        <v>FE475</v>
      </c>
      <c r="E30" s="19" t="str">
        <f>+[1]DEPURADO!C24</f>
        <v>20-01-2023</v>
      </c>
      <c r="F30" s="20">
        <f>+IF([1]DEPURADO!D24&gt;1,[1]DEPURADO!D24," ")</f>
        <v>44958</v>
      </c>
      <c r="G30" s="21">
        <f>[1]DEPURADO!F24</f>
        <v>38952866</v>
      </c>
      <c r="H30" s="22">
        <v>0</v>
      </c>
      <c r="I30" s="22">
        <f>+[1]DEPURADO!M24+[1]DEPURADO!N24</f>
        <v>0</v>
      </c>
      <c r="J30" s="22">
        <f>+[1]DEPURADO!R24</f>
        <v>0</v>
      </c>
      <c r="K30" s="23">
        <f>+[1]DEPURADO!P24+[1]DEPURADO!Q24</f>
        <v>0</v>
      </c>
      <c r="L30" s="22">
        <v>0</v>
      </c>
      <c r="M30" s="22">
        <v>0</v>
      </c>
      <c r="N30" s="22">
        <f t="shared" si="1"/>
        <v>0</v>
      </c>
      <c r="O30" s="22">
        <f t="shared" si="2"/>
        <v>38952866</v>
      </c>
      <c r="P30" s="18" t="str">
        <f>IF([1]DEPURADO!H24&gt;1,0,[1]DEPURADO!B24)</f>
        <v>FE475</v>
      </c>
      <c r="Q30" s="24">
        <f t="shared" si="3"/>
        <v>38952866</v>
      </c>
      <c r="R30" s="25">
        <f t="shared" si="4"/>
        <v>0</v>
      </c>
      <c r="S30" s="25">
        <f>+[1]DEPURADO!J24</f>
        <v>0</v>
      </c>
      <c r="T30" s="17" t="s">
        <v>45</v>
      </c>
      <c r="U30" s="25">
        <f>+[1]DEPURADO!I24</f>
        <v>0</v>
      </c>
      <c r="V30" s="24"/>
      <c r="W30" s="17" t="s">
        <v>45</v>
      </c>
      <c r="X30" s="25">
        <f>+[1]DEPURADO!K24+[1]DEPURADO!L24</f>
        <v>1955028</v>
      </c>
      <c r="Y30" s="17" t="s">
        <v>45</v>
      </c>
      <c r="Z30" s="25">
        <f t="shared" si="5"/>
        <v>0</v>
      </c>
      <c r="AA30" s="25"/>
      <c r="AB30" s="25">
        <v>0</v>
      </c>
      <c r="AC30" s="25">
        <v>0</v>
      </c>
      <c r="AD30" s="24"/>
      <c r="AE30" s="24">
        <f>+[1]DEPURADO!K24</f>
        <v>1955028</v>
      </c>
      <c r="AF30" s="24">
        <v>0</v>
      </c>
      <c r="AG30" s="24">
        <f t="shared" si="6"/>
        <v>36997838</v>
      </c>
      <c r="AH30" s="24">
        <v>0</v>
      </c>
      <c r="AI30" s="24" t="str">
        <f>+[1]DEPURADO!G24</f>
        <v>GLOSA POR CONCILIAR Y SALDO A FAVOR DEL PRESTADOR</v>
      </c>
      <c r="AJ30" s="26"/>
      <c r="AK30" s="27"/>
    </row>
    <row r="31" spans="1:37" s="28" customFormat="1">
      <c r="A31" s="17">
        <f t="shared" si="0"/>
        <v>23</v>
      </c>
      <c r="B31" s="18" t="s">
        <v>44</v>
      </c>
      <c r="C31" s="17" t="str">
        <f>+[1]DEPURADO!A25</f>
        <v>FE476</v>
      </c>
      <c r="D31" s="17" t="str">
        <f>+[1]DEPURADO!B25</f>
        <v>FE476</v>
      </c>
      <c r="E31" s="19" t="str">
        <f>+[1]DEPURADO!C25</f>
        <v>20-01-2023</v>
      </c>
      <c r="F31" s="20">
        <f>+IF([1]DEPURADO!D25&gt;1,[1]DEPURADO!D25," ")</f>
        <v>44958</v>
      </c>
      <c r="G31" s="21">
        <f>[1]DEPURADO!F25</f>
        <v>25608834</v>
      </c>
      <c r="H31" s="22">
        <v>0</v>
      </c>
      <c r="I31" s="22">
        <f>+[1]DEPURADO!M25+[1]DEPURADO!N25</f>
        <v>0</v>
      </c>
      <c r="J31" s="22">
        <f>+[1]DEPURADO!R25</f>
        <v>0</v>
      </c>
      <c r="K31" s="23">
        <f>+[1]DEPURADO!P25+[1]DEPURADO!Q25</f>
        <v>0</v>
      </c>
      <c r="L31" s="22">
        <v>0</v>
      </c>
      <c r="M31" s="22">
        <v>0</v>
      </c>
      <c r="N31" s="22">
        <f t="shared" si="1"/>
        <v>0</v>
      </c>
      <c r="O31" s="22">
        <f t="shared" si="2"/>
        <v>25608834</v>
      </c>
      <c r="P31" s="18" t="str">
        <f>IF([1]DEPURADO!H25&gt;1,0,[1]DEPURADO!B25)</f>
        <v>FE476</v>
      </c>
      <c r="Q31" s="24">
        <f t="shared" si="3"/>
        <v>25608834</v>
      </c>
      <c r="R31" s="25">
        <f t="shared" si="4"/>
        <v>0</v>
      </c>
      <c r="S31" s="25">
        <f>+[1]DEPURADO!J25</f>
        <v>0</v>
      </c>
      <c r="T31" s="17" t="s">
        <v>45</v>
      </c>
      <c r="U31" s="25">
        <f>+[1]DEPURADO!I25</f>
        <v>0</v>
      </c>
      <c r="V31" s="24"/>
      <c r="W31" s="17" t="s">
        <v>45</v>
      </c>
      <c r="X31" s="25">
        <f>+[1]DEPURADO!K25+[1]DEPURADO!L25</f>
        <v>1378400</v>
      </c>
      <c r="Y31" s="17" t="s">
        <v>45</v>
      </c>
      <c r="Z31" s="25">
        <f t="shared" si="5"/>
        <v>0</v>
      </c>
      <c r="AA31" s="25"/>
      <c r="AB31" s="25">
        <v>0</v>
      </c>
      <c r="AC31" s="25">
        <v>0</v>
      </c>
      <c r="AD31" s="24"/>
      <c r="AE31" s="24">
        <f>+[1]DEPURADO!K25</f>
        <v>1378400</v>
      </c>
      <c r="AF31" s="24">
        <v>0</v>
      </c>
      <c r="AG31" s="24">
        <f t="shared" si="6"/>
        <v>24230434</v>
      </c>
      <c r="AH31" s="24">
        <v>0</v>
      </c>
      <c r="AI31" s="24" t="str">
        <f>+[1]DEPURADO!G25</f>
        <v>GLOSA POR CONCILIAR Y SALDO A FAVOR DEL PRESTADOR</v>
      </c>
      <c r="AJ31" s="26"/>
      <c r="AK31" s="27"/>
    </row>
    <row r="32" spans="1:37" s="28" customFormat="1">
      <c r="A32" s="17">
        <f t="shared" si="0"/>
        <v>24</v>
      </c>
      <c r="B32" s="18" t="s">
        <v>44</v>
      </c>
      <c r="C32" s="17" t="str">
        <f>+[1]DEPURADO!A26</f>
        <v>FE477</v>
      </c>
      <c r="D32" s="17" t="str">
        <f>+[1]DEPURADO!B26</f>
        <v>FE477</v>
      </c>
      <c r="E32" s="19" t="str">
        <f>+[1]DEPURADO!C26</f>
        <v>20-01-2023</v>
      </c>
      <c r="F32" s="20">
        <f>+IF([1]DEPURADO!D26&gt;1,[1]DEPURADO!D26," ")</f>
        <v>44958</v>
      </c>
      <c r="G32" s="21">
        <f>[1]DEPURADO!F26</f>
        <v>24188094</v>
      </c>
      <c r="H32" s="22">
        <v>0</v>
      </c>
      <c r="I32" s="22">
        <f>+[1]DEPURADO!M26+[1]DEPURADO!N26</f>
        <v>0</v>
      </c>
      <c r="J32" s="22">
        <f>+[1]DEPURADO!R26</f>
        <v>0</v>
      </c>
      <c r="K32" s="23">
        <f>+[1]DEPURADO!P26+[1]DEPURADO!Q26</f>
        <v>0</v>
      </c>
      <c r="L32" s="22">
        <v>0</v>
      </c>
      <c r="M32" s="22">
        <v>0</v>
      </c>
      <c r="N32" s="22">
        <f t="shared" si="1"/>
        <v>0</v>
      </c>
      <c r="O32" s="22">
        <f t="shared" si="2"/>
        <v>24188094</v>
      </c>
      <c r="P32" s="18" t="str">
        <f>IF([1]DEPURADO!H26&gt;1,0,[1]DEPURADO!B26)</f>
        <v>FE477</v>
      </c>
      <c r="Q32" s="24">
        <f t="shared" si="3"/>
        <v>24188094</v>
      </c>
      <c r="R32" s="25">
        <f t="shared" si="4"/>
        <v>0</v>
      </c>
      <c r="S32" s="25">
        <f>+[1]DEPURADO!J26</f>
        <v>0</v>
      </c>
      <c r="T32" s="17" t="s">
        <v>45</v>
      </c>
      <c r="U32" s="25">
        <f>+[1]DEPURADO!I26</f>
        <v>0</v>
      </c>
      <c r="V32" s="24"/>
      <c r="W32" s="17" t="s">
        <v>45</v>
      </c>
      <c r="X32" s="25">
        <f>+[1]DEPURADO!K26+[1]DEPURADO!L26</f>
        <v>1299300</v>
      </c>
      <c r="Y32" s="17" t="s">
        <v>45</v>
      </c>
      <c r="Z32" s="25">
        <f t="shared" si="5"/>
        <v>0</v>
      </c>
      <c r="AA32" s="25"/>
      <c r="AB32" s="25">
        <v>0</v>
      </c>
      <c r="AC32" s="25">
        <v>0</v>
      </c>
      <c r="AD32" s="24"/>
      <c r="AE32" s="24">
        <f>+[1]DEPURADO!K26</f>
        <v>1299300</v>
      </c>
      <c r="AF32" s="24">
        <v>0</v>
      </c>
      <c r="AG32" s="24">
        <f t="shared" si="6"/>
        <v>22888794</v>
      </c>
      <c r="AH32" s="24">
        <v>0</v>
      </c>
      <c r="AI32" s="24" t="str">
        <f>+[1]DEPURADO!G26</f>
        <v>GLOSA POR CONCILIAR Y SALDO A FAVOR DEL PRESTADOR</v>
      </c>
      <c r="AJ32" s="26"/>
      <c r="AK32" s="27"/>
    </row>
    <row r="33" spans="1:37" s="28" customFormat="1">
      <c r="A33" s="17">
        <f t="shared" si="0"/>
        <v>25</v>
      </c>
      <c r="B33" s="18" t="s">
        <v>44</v>
      </c>
      <c r="C33" s="17" t="str">
        <f>+[1]DEPURADO!A27</f>
        <v>FE466</v>
      </c>
      <c r="D33" s="17" t="str">
        <f>+[1]DEPURADO!B27</f>
        <v>FE466</v>
      </c>
      <c r="E33" s="19" t="str">
        <f>+[1]DEPURADO!C27</f>
        <v>06-12-2022</v>
      </c>
      <c r="F33" s="20">
        <f>+IF([1]DEPURADO!D27&gt;1,[1]DEPURADO!D27," ")</f>
        <v>44986</v>
      </c>
      <c r="G33" s="21">
        <f>[1]DEPURADO!F27</f>
        <v>33178545</v>
      </c>
      <c r="H33" s="22">
        <v>0</v>
      </c>
      <c r="I33" s="22">
        <f>+[1]DEPURADO!M27+[1]DEPURADO!N27</f>
        <v>0</v>
      </c>
      <c r="J33" s="22">
        <f>+[1]DEPURADO!R27</f>
        <v>0</v>
      </c>
      <c r="K33" s="23">
        <f>+[1]DEPURADO!P27+[1]DEPURADO!Q27</f>
        <v>0</v>
      </c>
      <c r="L33" s="22">
        <v>0</v>
      </c>
      <c r="M33" s="22">
        <v>0</v>
      </c>
      <c r="N33" s="22">
        <f t="shared" si="1"/>
        <v>0</v>
      </c>
      <c r="O33" s="22">
        <f t="shared" si="2"/>
        <v>33178545</v>
      </c>
      <c r="P33" s="18" t="str">
        <f>IF([1]DEPURADO!H27&gt;1,0,[1]DEPURADO!B27)</f>
        <v>FE466</v>
      </c>
      <c r="Q33" s="24">
        <f t="shared" si="3"/>
        <v>33178545</v>
      </c>
      <c r="R33" s="25">
        <f t="shared" si="4"/>
        <v>0</v>
      </c>
      <c r="S33" s="25">
        <f>+[1]DEPURADO!J27</f>
        <v>0</v>
      </c>
      <c r="T33" s="17" t="s">
        <v>45</v>
      </c>
      <c r="U33" s="25">
        <f>+[1]DEPURADO!I27</f>
        <v>33178545</v>
      </c>
      <c r="V33" s="24"/>
      <c r="W33" s="17" t="s">
        <v>45</v>
      </c>
      <c r="X33" s="25">
        <f>+[1]DEPURADO!K27+[1]DEPURADO!L27</f>
        <v>0</v>
      </c>
      <c r="Y33" s="17" t="s">
        <v>45</v>
      </c>
      <c r="Z33" s="25">
        <f t="shared" si="5"/>
        <v>0</v>
      </c>
      <c r="AA33" s="25"/>
      <c r="AB33" s="25">
        <v>0</v>
      </c>
      <c r="AC33" s="25">
        <v>0</v>
      </c>
      <c r="AD33" s="24"/>
      <c r="AE33" s="24">
        <f>+[1]DEPURADO!K27</f>
        <v>0</v>
      </c>
      <c r="AF33" s="24">
        <v>0</v>
      </c>
      <c r="AG33" s="24">
        <f t="shared" si="6"/>
        <v>0</v>
      </c>
      <c r="AH33" s="24">
        <v>0</v>
      </c>
      <c r="AI33" s="24" t="str">
        <f>+[1]DEPURADO!G27</f>
        <v>EN REVISION</v>
      </c>
      <c r="AJ33" s="26"/>
      <c r="AK33" s="27"/>
    </row>
    <row r="34" spans="1:37" s="28" customFormat="1" ht="16.149999999999999" customHeight="1">
      <c r="A34" s="29"/>
      <c r="B34" s="30"/>
      <c r="C34" s="29"/>
      <c r="D34" s="29"/>
      <c r="E34" s="31"/>
      <c r="F34" s="32"/>
      <c r="G34" s="33"/>
      <c r="H34" s="34"/>
      <c r="I34" s="34"/>
      <c r="J34" s="34"/>
      <c r="K34" s="35"/>
      <c r="L34" s="34"/>
      <c r="M34" s="34"/>
      <c r="N34" s="34"/>
      <c r="O34" s="34"/>
      <c r="P34" s="30"/>
      <c r="Q34" s="36"/>
      <c r="R34" s="37"/>
      <c r="S34" s="37"/>
      <c r="T34" s="29"/>
      <c r="U34" s="37"/>
      <c r="V34" s="36"/>
      <c r="W34" s="29"/>
      <c r="X34" s="37"/>
      <c r="Y34" s="29"/>
      <c r="Z34" s="37"/>
      <c r="AA34" s="37"/>
      <c r="AB34" s="37"/>
      <c r="AC34" s="37"/>
      <c r="AD34" s="36"/>
      <c r="AE34" s="36"/>
      <c r="AF34" s="36"/>
      <c r="AG34" s="36"/>
      <c r="AH34" s="36"/>
      <c r="AI34" s="24"/>
      <c r="AJ34" s="26"/>
      <c r="AK34" s="27"/>
    </row>
    <row r="35" spans="1:37">
      <c r="A35" s="52" t="s">
        <v>46</v>
      </c>
      <c r="B35" s="52"/>
      <c r="C35" s="52"/>
      <c r="D35" s="52"/>
      <c r="E35" s="52"/>
      <c r="F35" s="52"/>
      <c r="G35" s="38">
        <f t="shared" ref="G35:O35" si="7">SUM(G9:G34)</f>
        <v>644197823</v>
      </c>
      <c r="H35" s="38">
        <f t="shared" si="7"/>
        <v>0</v>
      </c>
      <c r="I35" s="38">
        <f t="shared" si="7"/>
        <v>0</v>
      </c>
      <c r="J35" s="38">
        <f t="shared" si="7"/>
        <v>114362805.72</v>
      </c>
      <c r="K35" s="38">
        <f t="shared" si="7"/>
        <v>376974041.69999999</v>
      </c>
      <c r="L35" s="38">
        <f t="shared" si="7"/>
        <v>0</v>
      </c>
      <c r="M35" s="38">
        <f t="shared" si="7"/>
        <v>0</v>
      </c>
      <c r="N35" s="38">
        <f t="shared" si="7"/>
        <v>491336847.42000002</v>
      </c>
      <c r="O35" s="38">
        <f t="shared" si="7"/>
        <v>152860975.57999998</v>
      </c>
      <c r="P35" s="38"/>
      <c r="Q35" s="38">
        <f>SUM(Q9:Q34)</f>
        <v>644197823</v>
      </c>
      <c r="R35" s="38">
        <f>SUM(R9:R34)</f>
        <v>0</v>
      </c>
      <c r="S35" s="38">
        <f>SUM(S9:S34)</f>
        <v>0</v>
      </c>
      <c r="T35" s="39"/>
      <c r="U35" s="38">
        <f>SUM(U9:U34)</f>
        <v>33178545</v>
      </c>
      <c r="V35" s="39"/>
      <c r="W35" s="39"/>
      <c r="X35" s="38">
        <f>SUM(X9:X34)</f>
        <v>26374209</v>
      </c>
      <c r="Y35" s="39"/>
      <c r="Z35" s="38">
        <f t="shared" ref="Z35:AG35" si="8">SUM(Z9:Z34)</f>
        <v>21741481</v>
      </c>
      <c r="AA35" s="38">
        <f t="shared" si="8"/>
        <v>0</v>
      </c>
      <c r="AB35" s="38">
        <f t="shared" si="8"/>
        <v>0</v>
      </c>
      <c r="AC35" s="38">
        <f t="shared" si="8"/>
        <v>0</v>
      </c>
      <c r="AD35" s="38">
        <f t="shared" si="8"/>
        <v>0</v>
      </c>
      <c r="AE35" s="38">
        <f t="shared" si="8"/>
        <v>4632728</v>
      </c>
      <c r="AF35" s="38">
        <f t="shared" si="8"/>
        <v>0</v>
      </c>
      <c r="AG35" s="38">
        <f t="shared" si="8"/>
        <v>93308221.579999998</v>
      </c>
      <c r="AH35" s="40"/>
    </row>
    <row r="38" spans="1:37">
      <c r="B38" s="41" t="s">
        <v>47</v>
      </c>
      <c r="C38" s="42"/>
      <c r="D38" s="43"/>
      <c r="E38" s="42"/>
    </row>
    <row r="39" spans="1:37">
      <c r="B39" s="42"/>
      <c r="C39" s="43"/>
      <c r="D39" s="42"/>
      <c r="E39" s="42"/>
    </row>
    <row r="40" spans="1:37">
      <c r="B40" s="41" t="s">
        <v>48</v>
      </c>
      <c r="C40" s="42"/>
      <c r="D40" s="44" t="str">
        <f>+'[1]ACTA ANA'!C9</f>
        <v>LUISA MATUTE ROMERO</v>
      </c>
      <c r="E40" s="42"/>
    </row>
    <row r="41" spans="1:37">
      <c r="B41" s="41" t="s">
        <v>49</v>
      </c>
      <c r="C41" s="42"/>
      <c r="D41" s="45">
        <f>+E5</f>
        <v>45042</v>
      </c>
      <c r="E41" s="42"/>
    </row>
    <row r="43" spans="1:37">
      <c r="B43" s="41" t="s">
        <v>50</v>
      </c>
      <c r="D43" t="str">
        <f>+'[1]ACTA ANA'!H9</f>
        <v>MANUEL ANDRES RINCON CAICEDO</v>
      </c>
    </row>
  </sheetData>
  <autoFilter ref="A8:AK33" xr:uid="{F00F8345-CECE-4655-A167-C5B8BC796591}"/>
  <mergeCells count="3">
    <mergeCell ref="A7:O7"/>
    <mergeCell ref="P7:AG7"/>
    <mergeCell ref="A35:F35"/>
  </mergeCells>
  <dataValidations count="2">
    <dataValidation type="custom" allowBlank="1" showInputMessage="1" showErrorMessage="1" sqref="Q9:Q34 Z9:Z34 AI9:AI34 AE9:AE34 X9:X34 L9:O34 F9:F34 AG9:AG34" xr:uid="{8E1944A0-6E87-4097-8D4B-B28A21132857}">
      <formula1>0</formula1>
    </dataValidation>
    <dataValidation type="custom" allowBlank="1" showInputMessage="1" showErrorMessage="1" sqref="M6" xr:uid="{151C5A77-A9B1-4E75-AAD1-8A6CFC91A90F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Luisa Fernanda Matute Romero</dc:creator>
  <cp:keywords/>
  <dc:description/>
  <cp:lastModifiedBy>Luisa Fernanda Matute Romero</cp:lastModifiedBy>
  <cp:revision/>
  <dcterms:created xsi:type="dcterms:W3CDTF">2023-04-26T19:39:38Z</dcterms:created>
  <dcterms:modified xsi:type="dcterms:W3CDTF">2023-05-01T18:20:30Z</dcterms:modified>
  <cp:category/>
  <cp:contentStatus/>
</cp:coreProperties>
</file>