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CÓRDOBA\FUNDACION LA MANO DE DIOS\"/>
    </mc:Choice>
  </mc:AlternateContent>
  <xr:revisionPtr revIDLastSave="0" documentId="8_{75CA2854-EB21-438E-A5CF-5C7D7EC4C85F}" xr6:coauthVersionLast="47" xr6:coauthVersionMax="47" xr10:uidLastSave="{00000000-0000-0000-0000-000000000000}"/>
  <bookViews>
    <workbookView xWindow="-120" yWindow="-120" windowWidth="29040" windowHeight="15840" xr2:uid="{68C9CDD9-2280-468B-97B1-E42B7A1CA71A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D16" i="1"/>
  <c r="AF11" i="1"/>
  <c r="AE11" i="1"/>
  <c r="AD11" i="1"/>
  <c r="AC11" i="1"/>
  <c r="AB11" i="1"/>
  <c r="AA11" i="1"/>
  <c r="S11" i="1"/>
  <c r="M11" i="1"/>
  <c r="L11" i="1"/>
  <c r="I11" i="1"/>
  <c r="H11" i="1"/>
  <c r="AI9" i="1"/>
  <c r="AE9" i="1"/>
  <c r="X9" i="1"/>
  <c r="X11" i="1" s="1"/>
  <c r="U9" i="1"/>
  <c r="U11" i="1" s="1"/>
  <c r="S9" i="1"/>
  <c r="P9" i="1"/>
  <c r="Q9" i="1" s="1"/>
  <c r="Q11" i="1" s="1"/>
  <c r="K9" i="1"/>
  <c r="K11" i="1" s="1"/>
  <c r="J9" i="1"/>
  <c r="N9" i="1" s="1"/>
  <c r="I9" i="1"/>
  <c r="G9" i="1"/>
  <c r="O9" i="1" s="1"/>
  <c r="O11" i="1" s="1"/>
  <c r="F9" i="1"/>
  <c r="E9" i="1"/>
  <c r="D9" i="1"/>
  <c r="C9" i="1"/>
  <c r="E5" i="1"/>
  <c r="D17" i="1" s="1"/>
  <c r="E4" i="1"/>
  <c r="B3" i="1"/>
  <c r="N11" i="1" l="1"/>
  <c r="R9" i="1"/>
  <c r="R11" i="1" s="1"/>
  <c r="G11" i="1"/>
  <c r="J11" i="1"/>
  <c r="Z9" i="1"/>
  <c r="Z11" i="1" s="1"/>
  <c r="AG9" i="1" l="1"/>
  <c r="AG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tc={6C4EEB22-7841-4BC6-85B3-2D124D2565A2}</author>
    <author>tc={E9AA7995-8D3F-4873-93B7-47D45E6C3E97}</author>
    <author>tc={7BD461DD-368E-4744-B87E-36C69815C6C5}</author>
    <author>tc={B44088B8-23A0-4BFE-B7C3-7C79663750E2}</author>
    <author>tc={3BCA1F85-FD69-47B6-86B3-F9244B4A44C1}</author>
    <author>tc={631B42F1-E279-4DEC-A0B7-F6732FEF4D69}</author>
  </authors>
  <commentList>
    <comment ref="J8" authorId="0" shapeId="0" xr:uid="{6C4EEB22-7841-4BC6-85B3-2D124D2565A2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E9AA7995-8D3F-4873-93B7-47D45E6C3E97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7BD461DD-368E-4744-B87E-36C69815C6C5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B44088B8-23A0-4BFE-B7C3-7C79663750E2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3BCA1F85-FD69-47B6-86B3-F9244B4A44C1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631B42F1-E279-4DEC-A0B7-F6732FEF4D69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<sst xmlns="http://schemas.openxmlformats.org/spreadsheetml/2006/main" count="53" uniqueCount="51">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</sst>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36F69AA9-CA02-4804-BDC1-A457B8342BC7}"/>
    <cellStyle name="Normal 4" xfId="3" xr:uid="{43068712-5CD5-4361-AA11-8759C0CB47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CONCILIACION\2022\C&#211;RDOBA\FUNDACION%20LA%20MANO%20DE%20DIOS\SIMULADOR%20DE%20CONCILIACION%20FUNDACION%20LA%20MANO%20DE%20DIOS-.xlsb" TargetMode="External"/><Relationship Id="rId2" Type="http://schemas.microsoft.com/office/2019/04/relationships/externalLinkLongPath" Target="SIMULADOR%20DE%20CONCILIACION%20FUNDACION%20LA%20MANO%20DE%20DIOS-.xlsb?6F229593" TargetMode="External"/><Relationship Id="rId1" Type="http://schemas.openxmlformats.org/officeDocument/2006/relationships/externalLinkPath" Target="file:///\\6F229593\SIMULADOR%20DE%20CONCILIACION%20FUNDACION%20LA%20MANO%20DE%20DIOS-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 t="str">
            <v>DIOS12681</v>
          </cell>
          <cell r="B3">
            <v>44560</v>
          </cell>
          <cell r="C3">
            <v>44575</v>
          </cell>
          <cell r="D3">
            <v>180000</v>
          </cell>
          <cell r="F3">
            <v>180000</v>
          </cell>
          <cell r="G3" t="str">
            <v>NO RADICADA</v>
          </cell>
          <cell r="H3">
            <v>180000</v>
          </cell>
        </row>
      </sheetData>
      <sheetData sheetId="2"/>
      <sheetData sheetId="3">
        <row r="6">
          <cell r="H6" t="str">
            <v>FUNDACION LA MANO DE DIOS</v>
          </cell>
        </row>
        <row r="9">
          <cell r="C9" t="str">
            <v>LUISA MATUTE ROMERO</v>
          </cell>
          <cell r="H9" t="str">
            <v>CARLOS TÁMARA LORA</v>
          </cell>
        </row>
        <row r="16">
          <cell r="F16">
            <v>44985</v>
          </cell>
        </row>
        <row r="68">
          <cell r="F68">
            <v>45030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9F45AE8-65BC-41C4-8833-718BC187E4CB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79F45AE8-65BC-41C4-8833-718BC187E4CB}" id="{6C4EEB22-7841-4BC6-85B3-2D124D2565A2}">
    <text>SUAMTORIA DE GIRO DIRECTO Y ESFUERZO PROPIO</text>
  </threadedComment>
  <threadedComment ref="K8" dT="2020-08-04T16:00:44.11" personId="{79F45AE8-65BC-41C4-8833-718BC187E4CB}" id="{E9AA7995-8D3F-4873-93B7-47D45E6C3E97}">
    <text>SUMATORIA DE PAGOS (DESCUENTOS ,TESORERIA,EMBARGOS)</text>
  </threadedComment>
  <threadedComment ref="R8" dT="2020-08-04T15:59:07.94" personId="{79F45AE8-65BC-41C4-8833-718BC187E4CB}" id="{7BD461DD-368E-4744-B87E-36C69815C6C5}">
    <text>SUMATORIA DE VALORES (PRESCRITAS SALDO DE FACTURAS DE CONTRATO LIQUIDADOS Y OTROS CONCEPTOS (N/A NO RADICADAS)</text>
  </threadedComment>
  <threadedComment ref="X8" dT="2020-08-04T15:55:33.73" personId="{79F45AE8-65BC-41C4-8833-718BC187E4CB}" id="{B44088B8-23A0-4BFE-B7C3-7C79663750E2}">
    <text>SUMATORIA DE LOS VALORES DE GLOSAS LEGALIZADAS Y GLOSAS POR CONCILIAR</text>
  </threadedComment>
  <threadedComment ref="AC8" dT="2020-08-04T15:56:24.52" personId="{79F45AE8-65BC-41C4-8833-718BC187E4CB}" id="{3BCA1F85-FD69-47B6-86B3-F9244B4A44C1}">
    <text>VALRO INDIVIDUAL DE LA GLOSAS LEGALIZADA</text>
  </threadedComment>
  <threadedComment ref="AE8" dT="2020-08-04T15:56:04.49" personId="{79F45AE8-65BC-41C4-8833-718BC187E4CB}" id="{631B42F1-E279-4DEC-A0B7-F6732FEF4D69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3B8D1-9FBA-40CA-8253-03CAF5083583}">
  <dimension ref="A1:AK19"/>
  <sheetViews>
    <sheetView tabSelected="1" zoomScale="85" zoomScaleNormal="85" workbookViewId="0">
      <selection activeCell="A10" sqref="A10:XFD20104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FUNDACION LA MANO DE DIOS</v>
      </c>
    </row>
    <row r="4" spans="1:37">
      <c r="A4" s="1" t="s">
        <v>4</v>
      </c>
      <c r="E4" s="4">
        <f>+'[1]ACTA ANA'!F16</f>
        <v>44985</v>
      </c>
    </row>
    <row r="5" spans="1:37">
      <c r="A5" s="1" t="s">
        <v>5</v>
      </c>
      <c r="E5" s="4">
        <f>+'[1]ACTA ANA'!F68</f>
        <v>45030</v>
      </c>
    </row>
    <row r="6" spans="1:37" ht="15.75" thickBot="1"/>
    <row r="7" spans="1:37" ht="15.75" thickBot="1">
      <c r="A7" s="46" t="s">
        <v>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8"/>
      <c r="P7" s="49" t="s">
        <v>7</v>
      </c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1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 t="str">
        <f>+[1]DEPURADO!A3</f>
        <v>DIOS12681</v>
      </c>
      <c r="D9" s="17">
        <f>+[1]DEPURADO!B3</f>
        <v>44560</v>
      </c>
      <c r="E9" s="19">
        <f>+[1]DEPURADO!C3</f>
        <v>44575</v>
      </c>
      <c r="F9" s="20">
        <f>+IF([1]DEPURADO!D3&gt;1,[1]DEPURADO!D3," ")</f>
        <v>180000</v>
      </c>
      <c r="G9" s="21">
        <f>[1]DEPURADO!F3</f>
        <v>180000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180000</v>
      </c>
      <c r="P9" s="18">
        <f>IF([1]DEPURADO!H3&gt;1,0,[1]DEPURADO!B3)</f>
        <v>0</v>
      </c>
      <c r="Q9" s="24">
        <f>+IF(P9&gt;0,G9,0)</f>
        <v>0</v>
      </c>
      <c r="R9" s="25">
        <f>IF(P9=0,G9,0)</f>
        <v>180000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NO RADICADA</v>
      </c>
      <c r="AJ9" s="26"/>
      <c r="AK9" s="27"/>
    </row>
    <row r="10" spans="1:37" s="28" customFormat="1" ht="16.149999999999999" customHeight="1">
      <c r="A10" s="29"/>
      <c r="B10" s="30"/>
      <c r="C10" s="29"/>
      <c r="D10" s="29"/>
      <c r="E10" s="31"/>
      <c r="F10" s="32"/>
      <c r="G10" s="33"/>
      <c r="H10" s="34"/>
      <c r="I10" s="34"/>
      <c r="J10" s="34"/>
      <c r="K10" s="35"/>
      <c r="L10" s="34"/>
      <c r="M10" s="34"/>
      <c r="N10" s="34"/>
      <c r="O10" s="34"/>
      <c r="P10" s="30"/>
      <c r="Q10" s="36"/>
      <c r="R10" s="37"/>
      <c r="S10" s="37"/>
      <c r="T10" s="29"/>
      <c r="U10" s="37"/>
      <c r="V10" s="36"/>
      <c r="W10" s="29"/>
      <c r="X10" s="37"/>
      <c r="Y10" s="29"/>
      <c r="Z10" s="37"/>
      <c r="AA10" s="37"/>
      <c r="AB10" s="37"/>
      <c r="AC10" s="37"/>
      <c r="AD10" s="36"/>
      <c r="AE10" s="36"/>
      <c r="AF10" s="36"/>
      <c r="AG10" s="36"/>
      <c r="AH10" s="36"/>
      <c r="AI10" s="24"/>
      <c r="AJ10" s="26"/>
      <c r="AK10" s="27"/>
    </row>
    <row r="11" spans="1:37">
      <c r="A11" s="52" t="s">
        <v>46</v>
      </c>
      <c r="B11" s="52"/>
      <c r="C11" s="52"/>
      <c r="D11" s="52"/>
      <c r="E11" s="52"/>
      <c r="F11" s="52"/>
      <c r="G11" s="38">
        <f>SUM(G9:G10)</f>
        <v>180000</v>
      </c>
      <c r="H11" s="38">
        <f>SUM(H9:H10)</f>
        <v>0</v>
      </c>
      <c r="I11" s="38">
        <f>SUM(I9:I10)</f>
        <v>0</v>
      </c>
      <c r="J11" s="38">
        <f>SUM(J9:J10)</f>
        <v>0</v>
      </c>
      <c r="K11" s="38">
        <f>SUM(K9:K10)</f>
        <v>0</v>
      </c>
      <c r="L11" s="38">
        <f>SUM(L9:L10)</f>
        <v>0</v>
      </c>
      <c r="M11" s="38">
        <f>SUM(M9:M10)</f>
        <v>0</v>
      </c>
      <c r="N11" s="38">
        <f>SUM(N9:N10)</f>
        <v>0</v>
      </c>
      <c r="O11" s="38">
        <f>SUM(O9:O10)</f>
        <v>180000</v>
      </c>
      <c r="P11" s="38"/>
      <c r="Q11" s="38">
        <f>SUM(Q9:Q10)</f>
        <v>0</v>
      </c>
      <c r="R11" s="38">
        <f>SUM(R9:R10)</f>
        <v>180000</v>
      </c>
      <c r="S11" s="38">
        <f>SUM(S9:S10)</f>
        <v>0</v>
      </c>
      <c r="T11" s="39"/>
      <c r="U11" s="38">
        <f>SUM(U9:U10)</f>
        <v>0</v>
      </c>
      <c r="V11" s="39"/>
      <c r="W11" s="39"/>
      <c r="X11" s="38">
        <f>SUM(X9:X10)</f>
        <v>0</v>
      </c>
      <c r="Y11" s="39"/>
      <c r="Z11" s="38">
        <f>SUM(Z9:Z10)</f>
        <v>0</v>
      </c>
      <c r="AA11" s="38">
        <f>SUM(AA9:AA10)</f>
        <v>0</v>
      </c>
      <c r="AB11" s="38">
        <f>SUM(AB9:AB10)</f>
        <v>0</v>
      </c>
      <c r="AC11" s="38">
        <f>SUM(AC9:AC10)</f>
        <v>0</v>
      </c>
      <c r="AD11" s="38">
        <f>SUM(AD9:AD10)</f>
        <v>0</v>
      </c>
      <c r="AE11" s="38">
        <f>SUM(AE9:AE10)</f>
        <v>0</v>
      </c>
      <c r="AF11" s="38">
        <f>SUM(AF9:AF10)</f>
        <v>0</v>
      </c>
      <c r="AG11" s="38">
        <f>SUM(AG9:AG10)</f>
        <v>0</v>
      </c>
      <c r="AH11" s="40"/>
    </row>
    <row r="14" spans="1:37">
      <c r="B14" s="41" t="s">
        <v>47</v>
      </c>
      <c r="C14" s="42"/>
      <c r="D14" s="43"/>
      <c r="E14" s="42"/>
    </row>
    <row r="15" spans="1:37">
      <c r="B15" s="42"/>
      <c r="C15" s="43"/>
      <c r="D15" s="42"/>
      <c r="E15" s="42"/>
    </row>
    <row r="16" spans="1:37">
      <c r="B16" s="41" t="s">
        <v>48</v>
      </c>
      <c r="C16" s="42"/>
      <c r="D16" s="44" t="str">
        <f>+'[1]ACTA ANA'!C9</f>
        <v>LUISA MATUTE ROMERO</v>
      </c>
      <c r="E16" s="42"/>
    </row>
    <row r="17" spans="2:5">
      <c r="B17" s="41" t="s">
        <v>49</v>
      </c>
      <c r="C17" s="42"/>
      <c r="D17" s="45">
        <f>+E5</f>
        <v>45030</v>
      </c>
      <c r="E17" s="42"/>
    </row>
    <row r="19" spans="2:5">
      <c r="B19" s="41" t="s">
        <v>50</v>
      </c>
      <c r="D19" t="str">
        <f>+'[1]ACTA ANA'!H9</f>
        <v>CARLOS TÁMARA LORA</v>
      </c>
    </row>
  </sheetData>
  <autoFilter ref="A8:AK9" xr:uid="{F00F8345-CECE-4655-A167-C5B8BC796591}"/>
  <mergeCells count="3">
    <mergeCell ref="A7:O7"/>
    <mergeCell ref="P7:AG7"/>
    <mergeCell ref="A11:F11"/>
  </mergeCells>
  <dataValidations count="2">
    <dataValidation type="custom" allowBlank="1" showInputMessage="1" showErrorMessage="1" sqref="Q9:Q10 Z9:Z10 AI9:AI10 AE9:AE10 X9:X10 L9:O10 F9:F10 AG9:AG10" xr:uid="{1B6D4DCD-68DF-42EA-8ABF-BDB8A15F00DE}">
      <formula1>0</formula1>
    </dataValidation>
    <dataValidation type="custom" allowBlank="1" showInputMessage="1" showErrorMessage="1" sqref="M6" xr:uid="{7DED1733-D40E-469E-B24D-A79F417267B9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2023-04-14T16:30:56Z</dcterms:created>
  <dcterms:modified xsi:type="dcterms:W3CDTF">2023-05-23T01:58:47Z</dcterms:modified>
  <cp:category/>
  <cp:contentStatus/>
</cp:coreProperties>
</file>