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lmatute_mutualser_org/Documents/PROCESO CONCILIACION CARTERA 2021/25-IMSALUD/"/>
    </mc:Choice>
  </mc:AlternateContent>
  <xr:revisionPtr revIDLastSave="0" documentId="8_{5494FD54-61C2-435C-955F-9029DA3FDF2A}" xr6:coauthVersionLast="46" xr6:coauthVersionMax="46" xr10:uidLastSave="{00000000-0000-0000-0000-000000000000}"/>
  <bookViews>
    <workbookView xWindow="-120" yWindow="-120" windowWidth="20730" windowHeight="11160" xr2:uid="{2B1EE4DB-6F6E-4373-AAE0-E5AF1129C1FE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4" i="1" l="1"/>
  <c r="D42" i="1"/>
  <c r="D41" i="1"/>
  <c r="AF36" i="1"/>
  <c r="AD36" i="1"/>
  <c r="AC36" i="1"/>
  <c r="AB36" i="1"/>
  <c r="AA36" i="1"/>
  <c r="M36" i="1"/>
  <c r="L36" i="1"/>
  <c r="AI34" i="1"/>
  <c r="AE34" i="1"/>
  <c r="X34" i="1"/>
  <c r="Z34" i="1" s="1"/>
  <c r="U34" i="1"/>
  <c r="S34" i="1"/>
  <c r="Q34" i="1"/>
  <c r="P34" i="1"/>
  <c r="R34" i="1" s="1"/>
  <c r="K34" i="1"/>
  <c r="J34" i="1"/>
  <c r="N34" i="1" s="1"/>
  <c r="I34" i="1"/>
  <c r="O34" i="1" s="1"/>
  <c r="H34" i="1"/>
  <c r="G34" i="1"/>
  <c r="F34" i="1"/>
  <c r="E34" i="1"/>
  <c r="D34" i="1"/>
  <c r="C34" i="1"/>
  <c r="AI33" i="1"/>
  <c r="AE33" i="1"/>
  <c r="X33" i="1"/>
  <c r="Z33" i="1" s="1"/>
  <c r="U33" i="1"/>
  <c r="S33" i="1"/>
  <c r="P33" i="1"/>
  <c r="R33" i="1" s="1"/>
  <c r="K33" i="1"/>
  <c r="J33" i="1"/>
  <c r="N33" i="1" s="1"/>
  <c r="I33" i="1"/>
  <c r="H33" i="1"/>
  <c r="G33" i="1"/>
  <c r="O33" i="1" s="1"/>
  <c r="F33" i="1"/>
  <c r="E33" i="1"/>
  <c r="D33" i="1"/>
  <c r="C33" i="1"/>
  <c r="AI32" i="1"/>
  <c r="AE32" i="1"/>
  <c r="X32" i="1"/>
  <c r="Z32" i="1" s="1"/>
  <c r="U32" i="1"/>
  <c r="S32" i="1"/>
  <c r="R32" i="1"/>
  <c r="P32" i="1"/>
  <c r="K32" i="1"/>
  <c r="N32" i="1" s="1"/>
  <c r="J32" i="1"/>
  <c r="I32" i="1"/>
  <c r="H32" i="1"/>
  <c r="G32" i="1"/>
  <c r="F32" i="1"/>
  <c r="E32" i="1"/>
  <c r="D32" i="1"/>
  <c r="C32" i="1"/>
  <c r="AI31" i="1"/>
  <c r="AE31" i="1"/>
  <c r="Z31" i="1"/>
  <c r="X31" i="1"/>
  <c r="U31" i="1"/>
  <c r="S31" i="1"/>
  <c r="R31" i="1"/>
  <c r="P31" i="1"/>
  <c r="Q31" i="1" s="1"/>
  <c r="N31" i="1"/>
  <c r="K31" i="1"/>
  <c r="J31" i="1"/>
  <c r="I31" i="1"/>
  <c r="O31" i="1" s="1"/>
  <c r="H31" i="1"/>
  <c r="G31" i="1"/>
  <c r="AG31" i="1" s="1"/>
  <c r="F31" i="1"/>
  <c r="E31" i="1"/>
  <c r="D31" i="1"/>
  <c r="C31" i="1"/>
  <c r="AI30" i="1"/>
  <c r="AE30" i="1"/>
  <c r="X30" i="1"/>
  <c r="Z30" i="1" s="1"/>
  <c r="U30" i="1"/>
  <c r="S30" i="1"/>
  <c r="P30" i="1"/>
  <c r="R30" i="1" s="1"/>
  <c r="K30" i="1"/>
  <c r="J30" i="1"/>
  <c r="N30" i="1" s="1"/>
  <c r="I30" i="1"/>
  <c r="AG30" i="1" s="1"/>
  <c r="H30" i="1"/>
  <c r="G30" i="1"/>
  <c r="F30" i="1"/>
  <c r="E30" i="1"/>
  <c r="D30" i="1"/>
  <c r="C30" i="1"/>
  <c r="AI29" i="1"/>
  <c r="AE29" i="1"/>
  <c r="X29" i="1"/>
  <c r="Z29" i="1" s="1"/>
  <c r="U29" i="1"/>
  <c r="S29" i="1"/>
  <c r="P29" i="1"/>
  <c r="R29" i="1" s="1"/>
  <c r="K29" i="1"/>
  <c r="J29" i="1"/>
  <c r="N29" i="1" s="1"/>
  <c r="I29" i="1"/>
  <c r="H29" i="1"/>
  <c r="G29" i="1"/>
  <c r="O29" i="1" s="1"/>
  <c r="F29" i="1"/>
  <c r="E29" i="1"/>
  <c r="D29" i="1"/>
  <c r="C29" i="1"/>
  <c r="AI28" i="1"/>
  <c r="AE28" i="1"/>
  <c r="X28" i="1"/>
  <c r="Z28" i="1" s="1"/>
  <c r="U28" i="1"/>
  <c r="S28" i="1"/>
  <c r="P28" i="1"/>
  <c r="R28" i="1" s="1"/>
  <c r="K28" i="1"/>
  <c r="J28" i="1"/>
  <c r="N28" i="1" s="1"/>
  <c r="I28" i="1"/>
  <c r="H28" i="1"/>
  <c r="G28" i="1"/>
  <c r="F28" i="1"/>
  <c r="E28" i="1"/>
  <c r="D28" i="1"/>
  <c r="C28" i="1"/>
  <c r="AI27" i="1"/>
  <c r="AE27" i="1"/>
  <c r="Z27" i="1"/>
  <c r="X27" i="1"/>
  <c r="U27" i="1"/>
  <c r="S27" i="1"/>
  <c r="R27" i="1"/>
  <c r="P27" i="1"/>
  <c r="N27" i="1"/>
  <c r="K27" i="1"/>
  <c r="J27" i="1"/>
  <c r="I27" i="1"/>
  <c r="H27" i="1"/>
  <c r="G27" i="1"/>
  <c r="Q27" i="1" s="1"/>
  <c r="F27" i="1"/>
  <c r="E27" i="1"/>
  <c r="D27" i="1"/>
  <c r="C27" i="1"/>
  <c r="AI26" i="1"/>
  <c r="AE26" i="1"/>
  <c r="Z26" i="1" s="1"/>
  <c r="X26" i="1"/>
  <c r="U26" i="1"/>
  <c r="S26" i="1"/>
  <c r="R26" i="1"/>
  <c r="P26" i="1"/>
  <c r="Q26" i="1" s="1"/>
  <c r="N26" i="1"/>
  <c r="K26" i="1"/>
  <c r="J26" i="1"/>
  <c r="I26" i="1"/>
  <c r="O26" i="1" s="1"/>
  <c r="H26" i="1"/>
  <c r="G26" i="1"/>
  <c r="F26" i="1"/>
  <c r="E26" i="1"/>
  <c r="D26" i="1"/>
  <c r="C26" i="1"/>
  <c r="AI25" i="1"/>
  <c r="AE25" i="1"/>
  <c r="X25" i="1"/>
  <c r="Z25" i="1" s="1"/>
  <c r="U25" i="1"/>
  <c r="S25" i="1"/>
  <c r="P25" i="1"/>
  <c r="R25" i="1" s="1"/>
  <c r="K25" i="1"/>
  <c r="J25" i="1"/>
  <c r="N25" i="1" s="1"/>
  <c r="AG25" i="1" s="1"/>
  <c r="I25" i="1"/>
  <c r="O25" i="1" s="1"/>
  <c r="H25" i="1"/>
  <c r="G25" i="1"/>
  <c r="F25" i="1"/>
  <c r="E25" i="1"/>
  <c r="D25" i="1"/>
  <c r="C25" i="1"/>
  <c r="AI24" i="1"/>
  <c r="AE24" i="1"/>
  <c r="X24" i="1"/>
  <c r="Z24" i="1" s="1"/>
  <c r="U24" i="1"/>
  <c r="S24" i="1"/>
  <c r="P24" i="1"/>
  <c r="R24" i="1" s="1"/>
  <c r="K24" i="1"/>
  <c r="J24" i="1"/>
  <c r="N24" i="1" s="1"/>
  <c r="I24" i="1"/>
  <c r="H24" i="1"/>
  <c r="G24" i="1"/>
  <c r="F24" i="1"/>
  <c r="E24" i="1"/>
  <c r="D24" i="1"/>
  <c r="C24" i="1"/>
  <c r="AI23" i="1"/>
  <c r="AE23" i="1"/>
  <c r="Z23" i="1"/>
  <c r="X23" i="1"/>
  <c r="U23" i="1"/>
  <c r="S23" i="1"/>
  <c r="R23" i="1"/>
  <c r="P23" i="1"/>
  <c r="Q23" i="1" s="1"/>
  <c r="N23" i="1"/>
  <c r="AG23" i="1" s="1"/>
  <c r="K23" i="1"/>
  <c r="J23" i="1"/>
  <c r="I23" i="1"/>
  <c r="H23" i="1"/>
  <c r="G23" i="1"/>
  <c r="O23" i="1" s="1"/>
  <c r="F23" i="1"/>
  <c r="E23" i="1"/>
  <c r="D23" i="1"/>
  <c r="C23" i="1"/>
  <c r="AI22" i="1"/>
  <c r="AE22" i="1"/>
  <c r="X22" i="1"/>
  <c r="Z22" i="1" s="1"/>
  <c r="U22" i="1"/>
  <c r="S22" i="1"/>
  <c r="R22" i="1"/>
  <c r="P22" i="1"/>
  <c r="K22" i="1"/>
  <c r="N22" i="1" s="1"/>
  <c r="J22" i="1"/>
  <c r="I22" i="1"/>
  <c r="H22" i="1"/>
  <c r="G22" i="1"/>
  <c r="Q22" i="1" s="1"/>
  <c r="F22" i="1"/>
  <c r="E22" i="1"/>
  <c r="D22" i="1"/>
  <c r="C22" i="1"/>
  <c r="AI21" i="1"/>
  <c r="AE21" i="1"/>
  <c r="Z21" i="1"/>
  <c r="X21" i="1"/>
  <c r="U21" i="1"/>
  <c r="S21" i="1"/>
  <c r="P21" i="1"/>
  <c r="R21" i="1" s="1"/>
  <c r="K21" i="1"/>
  <c r="J21" i="1"/>
  <c r="N21" i="1" s="1"/>
  <c r="AG21" i="1" s="1"/>
  <c r="I21" i="1"/>
  <c r="H21" i="1"/>
  <c r="G21" i="1"/>
  <c r="F21" i="1"/>
  <c r="E21" i="1"/>
  <c r="D21" i="1"/>
  <c r="C21" i="1"/>
  <c r="AI20" i="1"/>
  <c r="AE20" i="1"/>
  <c r="X20" i="1"/>
  <c r="Z20" i="1" s="1"/>
  <c r="U20" i="1"/>
  <c r="S20" i="1"/>
  <c r="Q20" i="1"/>
  <c r="P20" i="1"/>
  <c r="R20" i="1" s="1"/>
  <c r="K20" i="1"/>
  <c r="J20" i="1"/>
  <c r="N20" i="1" s="1"/>
  <c r="I20" i="1"/>
  <c r="H20" i="1"/>
  <c r="G20" i="1"/>
  <c r="F20" i="1"/>
  <c r="E20" i="1"/>
  <c r="D20" i="1"/>
  <c r="C20" i="1"/>
  <c r="AI19" i="1"/>
  <c r="AE19" i="1"/>
  <c r="Z19" i="1"/>
  <c r="X19" i="1"/>
  <c r="U19" i="1"/>
  <c r="S19" i="1"/>
  <c r="R19" i="1"/>
  <c r="P19" i="1"/>
  <c r="Q19" i="1" s="1"/>
  <c r="N19" i="1"/>
  <c r="AG19" i="1" s="1"/>
  <c r="K19" i="1"/>
  <c r="J19" i="1"/>
  <c r="I19" i="1"/>
  <c r="H19" i="1"/>
  <c r="G19" i="1"/>
  <c r="O19" i="1" s="1"/>
  <c r="F19" i="1"/>
  <c r="E19" i="1"/>
  <c r="D19" i="1"/>
  <c r="C19" i="1"/>
  <c r="AI18" i="1"/>
  <c r="AE18" i="1"/>
  <c r="X18" i="1"/>
  <c r="Z18" i="1" s="1"/>
  <c r="U18" i="1"/>
  <c r="S18" i="1"/>
  <c r="R18" i="1"/>
  <c r="P18" i="1"/>
  <c r="K18" i="1"/>
  <c r="N18" i="1" s="1"/>
  <c r="J18" i="1"/>
  <c r="I18" i="1"/>
  <c r="O18" i="1" s="1"/>
  <c r="H18" i="1"/>
  <c r="G18" i="1"/>
  <c r="Q18" i="1" s="1"/>
  <c r="F18" i="1"/>
  <c r="E18" i="1"/>
  <c r="D18" i="1"/>
  <c r="C18" i="1"/>
  <c r="AI17" i="1"/>
  <c r="AE17" i="1"/>
  <c r="Z17" i="1"/>
  <c r="X17" i="1"/>
  <c r="U17" i="1"/>
  <c r="S17" i="1"/>
  <c r="P17" i="1"/>
  <c r="R17" i="1" s="1"/>
  <c r="K17" i="1"/>
  <c r="J17" i="1"/>
  <c r="N17" i="1" s="1"/>
  <c r="I17" i="1"/>
  <c r="O17" i="1" s="1"/>
  <c r="H17" i="1"/>
  <c r="G17" i="1"/>
  <c r="F17" i="1"/>
  <c r="E17" i="1"/>
  <c r="D17" i="1"/>
  <c r="C17" i="1"/>
  <c r="AI16" i="1"/>
  <c r="AE16" i="1"/>
  <c r="X16" i="1"/>
  <c r="Z16" i="1" s="1"/>
  <c r="U16" i="1"/>
  <c r="S16" i="1"/>
  <c r="P16" i="1"/>
  <c r="R16" i="1" s="1"/>
  <c r="K16" i="1"/>
  <c r="J16" i="1"/>
  <c r="N16" i="1" s="1"/>
  <c r="I16" i="1"/>
  <c r="H16" i="1"/>
  <c r="G16" i="1"/>
  <c r="F16" i="1"/>
  <c r="E16" i="1"/>
  <c r="D16" i="1"/>
  <c r="C16" i="1"/>
  <c r="AI15" i="1"/>
  <c r="AE15" i="1"/>
  <c r="Z15" i="1"/>
  <c r="X15" i="1"/>
  <c r="U15" i="1"/>
  <c r="S15" i="1"/>
  <c r="R15" i="1"/>
  <c r="P15" i="1"/>
  <c r="Q15" i="1" s="1"/>
  <c r="N15" i="1"/>
  <c r="AG15" i="1" s="1"/>
  <c r="K15" i="1"/>
  <c r="J15" i="1"/>
  <c r="I15" i="1"/>
  <c r="H15" i="1"/>
  <c r="G15" i="1"/>
  <c r="O15" i="1" s="1"/>
  <c r="F15" i="1"/>
  <c r="E15" i="1"/>
  <c r="D15" i="1"/>
  <c r="C15" i="1"/>
  <c r="AI14" i="1"/>
  <c r="AE14" i="1"/>
  <c r="X14" i="1"/>
  <c r="Z14" i="1" s="1"/>
  <c r="U14" i="1"/>
  <c r="S14" i="1"/>
  <c r="R14" i="1"/>
  <c r="P14" i="1"/>
  <c r="K14" i="1"/>
  <c r="N14" i="1" s="1"/>
  <c r="J14" i="1"/>
  <c r="I14" i="1"/>
  <c r="O14" i="1" s="1"/>
  <c r="H14" i="1"/>
  <c r="G14" i="1"/>
  <c r="Q14" i="1" s="1"/>
  <c r="F14" i="1"/>
  <c r="E14" i="1"/>
  <c r="D14" i="1"/>
  <c r="C14" i="1"/>
  <c r="AI13" i="1"/>
  <c r="AE13" i="1"/>
  <c r="Z13" i="1"/>
  <c r="X13" i="1"/>
  <c r="U13" i="1"/>
  <c r="S13" i="1"/>
  <c r="P13" i="1"/>
  <c r="R13" i="1" s="1"/>
  <c r="K13" i="1"/>
  <c r="J13" i="1"/>
  <c r="N13" i="1" s="1"/>
  <c r="AG13" i="1" s="1"/>
  <c r="I13" i="1"/>
  <c r="O13" i="1" s="1"/>
  <c r="H13" i="1"/>
  <c r="G13" i="1"/>
  <c r="F13" i="1"/>
  <c r="E13" i="1"/>
  <c r="D13" i="1"/>
  <c r="C13" i="1"/>
  <c r="AI12" i="1"/>
  <c r="AE12" i="1"/>
  <c r="X12" i="1"/>
  <c r="Z12" i="1" s="1"/>
  <c r="U12" i="1"/>
  <c r="S12" i="1"/>
  <c r="Q12" i="1"/>
  <c r="P12" i="1"/>
  <c r="R12" i="1" s="1"/>
  <c r="K12" i="1"/>
  <c r="J12" i="1"/>
  <c r="N12" i="1" s="1"/>
  <c r="I12" i="1"/>
  <c r="H12" i="1"/>
  <c r="G12" i="1"/>
  <c r="F12" i="1"/>
  <c r="E12" i="1"/>
  <c r="D12" i="1"/>
  <c r="C12" i="1"/>
  <c r="AI11" i="1"/>
  <c r="AE11" i="1"/>
  <c r="Z11" i="1"/>
  <c r="X11" i="1"/>
  <c r="U11" i="1"/>
  <c r="S11" i="1"/>
  <c r="R11" i="1"/>
  <c r="P11" i="1"/>
  <c r="Q11" i="1" s="1"/>
  <c r="N11" i="1"/>
  <c r="AG11" i="1" s="1"/>
  <c r="K11" i="1"/>
  <c r="J11" i="1"/>
  <c r="I11" i="1"/>
  <c r="H11" i="1"/>
  <c r="G11" i="1"/>
  <c r="O11" i="1" s="1"/>
  <c r="F11" i="1"/>
  <c r="E11" i="1"/>
  <c r="D11" i="1"/>
  <c r="C11" i="1"/>
  <c r="AI10" i="1"/>
  <c r="AE10" i="1"/>
  <c r="X10" i="1"/>
  <c r="Z10" i="1" s="1"/>
  <c r="U10" i="1"/>
  <c r="S10" i="1"/>
  <c r="R10" i="1"/>
  <c r="P10" i="1"/>
  <c r="K10" i="1"/>
  <c r="N10" i="1" s="1"/>
  <c r="J10" i="1"/>
  <c r="I10" i="1"/>
  <c r="H10" i="1"/>
  <c r="G10" i="1"/>
  <c r="Q10" i="1" s="1"/>
  <c r="F10" i="1"/>
  <c r="E10" i="1"/>
  <c r="D10" i="1"/>
  <c r="C10" i="1"/>
  <c r="AI9" i="1"/>
  <c r="AE9" i="1"/>
  <c r="AE36" i="1" s="1"/>
  <c r="Z9" i="1"/>
  <c r="X9" i="1"/>
  <c r="U9" i="1"/>
  <c r="U36" i="1" s="1"/>
  <c r="S9" i="1"/>
  <c r="S36" i="1" s="1"/>
  <c r="P9" i="1"/>
  <c r="R9" i="1" s="1"/>
  <c r="K9" i="1"/>
  <c r="K36" i="1" s="1"/>
  <c r="J9" i="1"/>
  <c r="N9" i="1" s="1"/>
  <c r="I9" i="1"/>
  <c r="H9" i="1"/>
  <c r="H36" i="1" s="1"/>
  <c r="G9" i="1"/>
  <c r="G36" i="1" s="1"/>
  <c r="F9" i="1"/>
  <c r="E9" i="1"/>
  <c r="D9" i="1"/>
  <c r="C9" i="1"/>
  <c r="E4" i="1"/>
  <c r="B3" i="1"/>
  <c r="Z36" i="1" l="1"/>
  <c r="AG20" i="1"/>
  <c r="AG26" i="1"/>
  <c r="AG28" i="1"/>
  <c r="R36" i="1"/>
  <c r="O9" i="1"/>
  <c r="O10" i="1"/>
  <c r="AG12" i="1"/>
  <c r="AG17" i="1"/>
  <c r="AG29" i="1"/>
  <c r="AG33" i="1"/>
  <c r="AG34" i="1"/>
  <c r="AG16" i="1"/>
  <c r="AG9" i="1"/>
  <c r="N36" i="1"/>
  <c r="O21" i="1"/>
  <c r="O22" i="1"/>
  <c r="AG24" i="1"/>
  <c r="AG32" i="1"/>
  <c r="Q16" i="1"/>
  <c r="Q24" i="1"/>
  <c r="Q28" i="1"/>
  <c r="O30" i="1"/>
  <c r="Q32" i="1"/>
  <c r="X36" i="1"/>
  <c r="Q9" i="1"/>
  <c r="AG10" i="1"/>
  <c r="Q13" i="1"/>
  <c r="AG14" i="1"/>
  <c r="Q17" i="1"/>
  <c r="AG18" i="1"/>
  <c r="Q21" i="1"/>
  <c r="AG22" i="1"/>
  <c r="Q25" i="1"/>
  <c r="O27" i="1"/>
  <c r="Q29" i="1"/>
  <c r="Q33" i="1"/>
  <c r="I36" i="1"/>
  <c r="O24" i="1"/>
  <c r="AG27" i="1"/>
  <c r="O28" i="1"/>
  <c r="Q30" i="1"/>
  <c r="O32" i="1"/>
  <c r="J36" i="1"/>
  <c r="O12" i="1"/>
  <c r="O16" i="1"/>
  <c r="O20" i="1"/>
  <c r="Q36" i="1" l="1"/>
  <c r="AG36" i="1"/>
  <c r="O36" i="1"/>
  <c r="E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tc={559262D8-C839-420E-9026-8BA0CC9783BA}</author>
    <author>tc={E17360DD-CF0B-4823-B2EB-96B569190340}</author>
    <author>tc={5A6F83F8-6A7B-4457-80BA-B5FB56AF6766}</author>
    <author>tc={EB8CA22B-B16B-4D8B-A197-6C716EB48597}</author>
    <author>tc={26CD2AFF-8D50-4FF6-99B1-780FAEE75AFA}</author>
    <author>tc={95A3B272-D20B-47EB-9ED7-F2DEA3485113}</author>
  </authors>
  <commentList>
    <comment ref="H8" authorId="0" shapeId="0" xr:uid="{551CF12B-6066-4D5D-B110-0497626C617A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559262D8-C839-420E-9026-8BA0CC9783B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E17360DD-CF0B-4823-B2EB-96B56919034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5A6F83F8-6A7B-4457-80BA-B5FB56AF676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EB8CA22B-B16B-4D8B-A197-6C716EB4859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26CD2AFF-8D50-4FF6-99B1-780FAEE75AF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95A3B272-D20B-47EB-9ED7-F2DEA348511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<sst xmlns="http://schemas.openxmlformats.org/spreadsheetml/2006/main" count="153" uniqueCount="51">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</sst>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F2341DF1-E060-4C01-8D4B-6BEAA5222A3C}"/>
    <cellStyle name="Normal 4" xfId="3" xr:uid="{9FD19040-3C10-468D-BF5C-FD4FEBC293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ULADOR%20DE%20CONCILIACION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>
        <row r="3">
          <cell r="A3" t="str">
            <v>FE7752</v>
          </cell>
          <cell r="B3" t="str">
            <v>FE7752</v>
          </cell>
          <cell r="C3">
            <v>44182</v>
          </cell>
          <cell r="D3" t="str">
            <v>13/01/2021</v>
          </cell>
          <cell r="F3">
            <v>35100</v>
          </cell>
          <cell r="G3" t="str">
            <v>CANCELADO</v>
          </cell>
          <cell r="I3">
            <v>0</v>
          </cell>
          <cell r="K3">
            <v>0</v>
          </cell>
          <cell r="M3">
            <v>0</v>
          </cell>
          <cell r="Q3">
            <v>35100</v>
          </cell>
          <cell r="S3">
            <v>0</v>
          </cell>
        </row>
        <row r="4">
          <cell r="A4" t="str">
            <v>FE7753</v>
          </cell>
          <cell r="B4" t="str">
            <v>FE7753</v>
          </cell>
          <cell r="C4">
            <v>44182</v>
          </cell>
          <cell r="D4" t="str">
            <v>13/01/2021</v>
          </cell>
          <cell r="F4">
            <v>35100</v>
          </cell>
          <cell r="G4" t="str">
            <v>CANCELADO</v>
          </cell>
          <cell r="I4">
            <v>0</v>
          </cell>
          <cell r="K4">
            <v>0</v>
          </cell>
          <cell r="M4">
            <v>0</v>
          </cell>
          <cell r="Q4">
            <v>35100</v>
          </cell>
          <cell r="S4">
            <v>0</v>
          </cell>
        </row>
        <row r="5">
          <cell r="A5" t="str">
            <v>FE8531</v>
          </cell>
          <cell r="B5" t="str">
            <v>FE8531</v>
          </cell>
          <cell r="C5">
            <v>44188</v>
          </cell>
          <cell r="D5" t="str">
            <v>13/01/2021</v>
          </cell>
          <cell r="F5">
            <v>35100</v>
          </cell>
          <cell r="G5" t="str">
            <v>CANCELADO</v>
          </cell>
          <cell r="I5">
            <v>0</v>
          </cell>
          <cell r="K5">
            <v>0</v>
          </cell>
          <cell r="M5">
            <v>0</v>
          </cell>
          <cell r="Q5">
            <v>35100</v>
          </cell>
          <cell r="S5">
            <v>0</v>
          </cell>
        </row>
        <row r="6">
          <cell r="A6" t="str">
            <v>FE9019</v>
          </cell>
          <cell r="B6" t="str">
            <v>FE9019</v>
          </cell>
          <cell r="C6">
            <v>44194</v>
          </cell>
          <cell r="D6" t="str">
            <v>13/01/2021</v>
          </cell>
          <cell r="F6">
            <v>81500</v>
          </cell>
          <cell r="G6" t="str">
            <v>CANCELADO</v>
          </cell>
          <cell r="I6">
            <v>0</v>
          </cell>
          <cell r="K6">
            <v>0</v>
          </cell>
          <cell r="M6">
            <v>0</v>
          </cell>
          <cell r="Q6">
            <v>81500</v>
          </cell>
          <cell r="S6">
            <v>0</v>
          </cell>
        </row>
        <row r="7">
          <cell r="A7" t="str">
            <v>FE9536</v>
          </cell>
          <cell r="B7" t="str">
            <v>FE9536</v>
          </cell>
          <cell r="C7">
            <v>44196</v>
          </cell>
          <cell r="D7" t="str">
            <v>13/01/2021</v>
          </cell>
          <cell r="F7">
            <v>35100</v>
          </cell>
          <cell r="G7" t="str">
            <v>CANCELADO</v>
          </cell>
          <cell r="I7">
            <v>0</v>
          </cell>
          <cell r="K7">
            <v>0</v>
          </cell>
          <cell r="M7">
            <v>0</v>
          </cell>
          <cell r="Q7">
            <v>35100</v>
          </cell>
          <cell r="S7">
            <v>0</v>
          </cell>
        </row>
        <row r="8">
          <cell r="A8" t="str">
            <v>TX3403</v>
          </cell>
          <cell r="B8" t="str">
            <v>TX3403</v>
          </cell>
          <cell r="C8">
            <v>42670</v>
          </cell>
          <cell r="D8" t="str">
            <v>27/10/2016</v>
          </cell>
          <cell r="F8">
            <v>9090</v>
          </cell>
          <cell r="G8" t="str">
            <v>DEVUELTA</v>
          </cell>
          <cell r="I8">
            <v>0</v>
          </cell>
          <cell r="K8">
            <v>9090</v>
          </cell>
          <cell r="M8">
            <v>0</v>
          </cell>
          <cell r="Q8">
            <v>0</v>
          </cell>
          <cell r="S8">
            <v>0</v>
          </cell>
        </row>
        <row r="9">
          <cell r="A9" t="str">
            <v>TX3596</v>
          </cell>
          <cell r="B9" t="str">
            <v>TX3596</v>
          </cell>
          <cell r="C9">
            <v>42675</v>
          </cell>
          <cell r="D9" t="str">
            <v>01/11/2016</v>
          </cell>
          <cell r="F9">
            <v>114900</v>
          </cell>
          <cell r="G9" t="str">
            <v>DEVUELTA</v>
          </cell>
          <cell r="I9">
            <v>0</v>
          </cell>
          <cell r="K9">
            <v>114900</v>
          </cell>
          <cell r="M9">
            <v>0</v>
          </cell>
          <cell r="Q9">
            <v>0</v>
          </cell>
          <cell r="S9">
            <v>0</v>
          </cell>
        </row>
        <row r="10">
          <cell r="A10" t="str">
            <v>TX4017</v>
          </cell>
          <cell r="B10" t="str">
            <v>TX4017</v>
          </cell>
          <cell r="C10">
            <v>42692</v>
          </cell>
          <cell r="D10" t="str">
            <v>18/11/2016</v>
          </cell>
          <cell r="F10">
            <v>43500</v>
          </cell>
          <cell r="G10" t="str">
            <v>DEVUELTA</v>
          </cell>
          <cell r="I10">
            <v>0</v>
          </cell>
          <cell r="K10">
            <v>43500</v>
          </cell>
          <cell r="M10">
            <v>0</v>
          </cell>
          <cell r="Q10">
            <v>0</v>
          </cell>
          <cell r="S10">
            <v>0</v>
          </cell>
        </row>
        <row r="11">
          <cell r="A11" t="str">
            <v>TX4019</v>
          </cell>
          <cell r="B11" t="str">
            <v>TX4019</v>
          </cell>
          <cell r="C11">
            <v>42692</v>
          </cell>
          <cell r="D11" t="str">
            <v>18/11/2016</v>
          </cell>
          <cell r="F11">
            <v>5300</v>
          </cell>
          <cell r="G11" t="str">
            <v>DEVUELTA</v>
          </cell>
          <cell r="I11">
            <v>0</v>
          </cell>
          <cell r="K11">
            <v>5300</v>
          </cell>
          <cell r="M11">
            <v>0</v>
          </cell>
          <cell r="Q11">
            <v>0</v>
          </cell>
          <cell r="S11">
            <v>0</v>
          </cell>
        </row>
        <row r="12">
          <cell r="A12" t="str">
            <v>TX4020</v>
          </cell>
          <cell r="B12" t="str">
            <v>TX4020</v>
          </cell>
          <cell r="C12">
            <v>42692</v>
          </cell>
          <cell r="D12" t="str">
            <v>18/11/2016</v>
          </cell>
          <cell r="F12">
            <v>27600</v>
          </cell>
          <cell r="G12" t="str">
            <v>DEVUELTA</v>
          </cell>
          <cell r="I12">
            <v>0</v>
          </cell>
          <cell r="K12">
            <v>27600</v>
          </cell>
          <cell r="M12">
            <v>0</v>
          </cell>
          <cell r="Q12">
            <v>0</v>
          </cell>
          <cell r="S12">
            <v>0</v>
          </cell>
        </row>
        <row r="13">
          <cell r="A13" t="str">
            <v>TX4126</v>
          </cell>
          <cell r="B13" t="str">
            <v>TX4126</v>
          </cell>
          <cell r="C13">
            <v>42696</v>
          </cell>
          <cell r="D13" t="str">
            <v>22/11/2016</v>
          </cell>
          <cell r="F13">
            <v>3025</v>
          </cell>
          <cell r="G13" t="str">
            <v>DEVUELTA</v>
          </cell>
          <cell r="I13">
            <v>0</v>
          </cell>
          <cell r="K13">
            <v>3025</v>
          </cell>
          <cell r="M13">
            <v>0</v>
          </cell>
          <cell r="Q13">
            <v>0</v>
          </cell>
          <cell r="S13">
            <v>0</v>
          </cell>
        </row>
        <row r="14">
          <cell r="A14" t="str">
            <v>TX8846</v>
          </cell>
          <cell r="B14" t="str">
            <v>TX8846</v>
          </cell>
          <cell r="C14" t="str">
            <v>04/05/2017</v>
          </cell>
          <cell r="D14" t="str">
            <v>04/05/2017</v>
          </cell>
          <cell r="F14">
            <v>146400</v>
          </cell>
          <cell r="G14" t="str">
            <v>NO RADICADO</v>
          </cell>
          <cell r="I14">
            <v>146400</v>
          </cell>
          <cell r="K14">
            <v>0</v>
          </cell>
          <cell r="M14">
            <v>0</v>
          </cell>
          <cell r="Q14">
            <v>0</v>
          </cell>
          <cell r="S14">
            <v>0</v>
          </cell>
        </row>
        <row r="15">
          <cell r="A15" t="str">
            <v>TX10887</v>
          </cell>
          <cell r="B15" t="str">
            <v>TX10887</v>
          </cell>
          <cell r="C15">
            <v>42914</v>
          </cell>
          <cell r="D15" t="str">
            <v>28/06/2017</v>
          </cell>
          <cell r="F15">
            <v>202285</v>
          </cell>
          <cell r="G15" t="str">
            <v>CANCELADO</v>
          </cell>
          <cell r="I15">
            <v>0</v>
          </cell>
          <cell r="K15">
            <v>0</v>
          </cell>
          <cell r="M15">
            <v>0</v>
          </cell>
          <cell r="Q15">
            <v>0</v>
          </cell>
          <cell r="S15">
            <v>202285</v>
          </cell>
        </row>
        <row r="16">
          <cell r="A16" t="str">
            <v>FI10379</v>
          </cell>
          <cell r="B16" t="str">
            <v>FI10379</v>
          </cell>
          <cell r="C16">
            <v>43510</v>
          </cell>
          <cell r="D16" t="str">
            <v>20/03/2019</v>
          </cell>
          <cell r="F16">
            <v>11725</v>
          </cell>
          <cell r="G16" t="str">
            <v>GLOSA LEGALIZADA</v>
          </cell>
          <cell r="I16">
            <v>0</v>
          </cell>
          <cell r="K16">
            <v>0</v>
          </cell>
          <cell r="M16">
            <v>11725</v>
          </cell>
          <cell r="Q16">
            <v>0</v>
          </cell>
          <cell r="S16">
            <v>0</v>
          </cell>
        </row>
        <row r="17">
          <cell r="A17" t="str">
            <v>FI29945</v>
          </cell>
          <cell r="B17" t="str">
            <v>FI29945</v>
          </cell>
          <cell r="C17">
            <v>43665</v>
          </cell>
          <cell r="D17" t="str">
            <v>20/08/2019</v>
          </cell>
          <cell r="F17">
            <v>226600</v>
          </cell>
          <cell r="G17" t="str">
            <v>DEVUELTA</v>
          </cell>
          <cell r="I17">
            <v>0</v>
          </cell>
          <cell r="K17">
            <v>226600</v>
          </cell>
          <cell r="M17">
            <v>0</v>
          </cell>
          <cell r="Q17">
            <v>0</v>
          </cell>
          <cell r="S17">
            <v>0</v>
          </cell>
        </row>
        <row r="18">
          <cell r="A18" t="str">
            <v>FI35693</v>
          </cell>
          <cell r="B18" t="str">
            <v>FI35693</v>
          </cell>
          <cell r="C18">
            <v>43706</v>
          </cell>
          <cell r="D18" t="str">
            <v>17/09/2019</v>
          </cell>
          <cell r="F18">
            <v>125400</v>
          </cell>
          <cell r="G18" t="str">
            <v>DEVUELTA</v>
          </cell>
          <cell r="I18">
            <v>0</v>
          </cell>
          <cell r="K18">
            <v>125400</v>
          </cell>
          <cell r="M18">
            <v>0</v>
          </cell>
          <cell r="Q18">
            <v>0</v>
          </cell>
          <cell r="S18">
            <v>0</v>
          </cell>
        </row>
        <row r="19">
          <cell r="A19" t="str">
            <v>FI36532</v>
          </cell>
          <cell r="B19" t="str">
            <v>FI36532</v>
          </cell>
          <cell r="C19">
            <v>43712</v>
          </cell>
          <cell r="D19" t="str">
            <v>17/10/2019</v>
          </cell>
          <cell r="F19">
            <v>33100</v>
          </cell>
          <cell r="G19" t="str">
            <v>DEVUELTA</v>
          </cell>
          <cell r="I19">
            <v>0</v>
          </cell>
          <cell r="K19">
            <v>33100</v>
          </cell>
          <cell r="M19">
            <v>0</v>
          </cell>
          <cell r="Q19">
            <v>0</v>
          </cell>
          <cell r="S19">
            <v>0</v>
          </cell>
        </row>
        <row r="20">
          <cell r="A20" t="str">
            <v>FI37939</v>
          </cell>
          <cell r="B20" t="str">
            <v>FI37939</v>
          </cell>
          <cell r="C20">
            <v>43721</v>
          </cell>
          <cell r="D20" t="str">
            <v>17/10/2019</v>
          </cell>
          <cell r="F20">
            <v>110500</v>
          </cell>
          <cell r="G20" t="str">
            <v>DEVUELTA</v>
          </cell>
          <cell r="I20">
            <v>0</v>
          </cell>
          <cell r="K20">
            <v>110500</v>
          </cell>
          <cell r="M20">
            <v>0</v>
          </cell>
          <cell r="Q20">
            <v>0</v>
          </cell>
          <cell r="S20">
            <v>0</v>
          </cell>
        </row>
        <row r="21">
          <cell r="A21" t="str">
            <v>FI40705</v>
          </cell>
          <cell r="B21" t="str">
            <v>FI40705</v>
          </cell>
          <cell r="C21">
            <v>43740</v>
          </cell>
          <cell r="D21" t="str">
            <v>18/11/2019</v>
          </cell>
          <cell r="F21">
            <v>77300</v>
          </cell>
          <cell r="G21" t="str">
            <v>DEVUELTA</v>
          </cell>
          <cell r="I21">
            <v>0</v>
          </cell>
          <cell r="K21">
            <v>77300</v>
          </cell>
          <cell r="M21">
            <v>0</v>
          </cell>
          <cell r="Q21">
            <v>0</v>
          </cell>
          <cell r="S21">
            <v>0</v>
          </cell>
        </row>
        <row r="22">
          <cell r="A22" t="str">
            <v>FI42139</v>
          </cell>
          <cell r="B22" t="str">
            <v>FI42139</v>
          </cell>
          <cell r="C22">
            <v>43749</v>
          </cell>
          <cell r="D22" t="str">
            <v>18/11/2019</v>
          </cell>
          <cell r="F22">
            <v>33100</v>
          </cell>
          <cell r="G22" t="str">
            <v>DEVUELTA</v>
          </cell>
          <cell r="I22">
            <v>0</v>
          </cell>
          <cell r="K22">
            <v>33100</v>
          </cell>
          <cell r="M22">
            <v>0</v>
          </cell>
          <cell r="Q22">
            <v>0</v>
          </cell>
          <cell r="S22">
            <v>0</v>
          </cell>
        </row>
        <row r="23">
          <cell r="A23" t="str">
            <v>FI65026</v>
          </cell>
          <cell r="B23" t="str">
            <v>FI65026</v>
          </cell>
          <cell r="C23" t="str">
            <v>11/03/2020</v>
          </cell>
          <cell r="D23" t="str">
            <v>11/03/2020</v>
          </cell>
          <cell r="F23">
            <v>664900</v>
          </cell>
          <cell r="G23" t="str">
            <v>NO RADICADO</v>
          </cell>
          <cell r="I23">
            <v>664900</v>
          </cell>
          <cell r="K23">
            <v>0</v>
          </cell>
          <cell r="M23">
            <v>0</v>
          </cell>
          <cell r="Q23">
            <v>0</v>
          </cell>
          <cell r="S23">
            <v>0</v>
          </cell>
        </row>
        <row r="24">
          <cell r="A24" t="str">
            <v>FI76672</v>
          </cell>
          <cell r="B24" t="str">
            <v>FI76672</v>
          </cell>
          <cell r="C24" t="str">
            <v>17/07/2020</v>
          </cell>
          <cell r="D24" t="str">
            <v>17/07/2020</v>
          </cell>
          <cell r="F24">
            <v>125500</v>
          </cell>
          <cell r="G24" t="str">
            <v>NO RADICADO</v>
          </cell>
          <cell r="I24">
            <v>125500</v>
          </cell>
          <cell r="K24">
            <v>0</v>
          </cell>
          <cell r="M24">
            <v>0</v>
          </cell>
          <cell r="Q24">
            <v>0</v>
          </cell>
          <cell r="S24">
            <v>0</v>
          </cell>
        </row>
        <row r="25">
          <cell r="A25" t="str">
            <v>FI74926</v>
          </cell>
          <cell r="B25" t="str">
            <v>FI74926</v>
          </cell>
          <cell r="C25" t="str">
            <v>21/07/2020</v>
          </cell>
          <cell r="D25" t="str">
            <v>21/07/2020</v>
          </cell>
          <cell r="F25">
            <v>140800</v>
          </cell>
          <cell r="G25" t="str">
            <v>NO RADICADO</v>
          </cell>
          <cell r="I25">
            <v>140800</v>
          </cell>
          <cell r="K25">
            <v>0</v>
          </cell>
          <cell r="M25">
            <v>0</v>
          </cell>
          <cell r="Q25">
            <v>0</v>
          </cell>
          <cell r="S25">
            <v>0</v>
          </cell>
        </row>
        <row r="26">
          <cell r="A26" t="str">
            <v>FI77874</v>
          </cell>
          <cell r="B26" t="str">
            <v>FI77874</v>
          </cell>
          <cell r="C26">
            <v>44015</v>
          </cell>
          <cell r="D26" t="str">
            <v>18/08/2020</v>
          </cell>
          <cell r="F26">
            <v>170400</v>
          </cell>
          <cell r="G26" t="str">
            <v>DEVUELTA</v>
          </cell>
          <cell r="I26">
            <v>0</v>
          </cell>
          <cell r="K26">
            <v>170400</v>
          </cell>
          <cell r="M26">
            <v>0</v>
          </cell>
          <cell r="Q26">
            <v>0</v>
          </cell>
          <cell r="S26">
            <v>0</v>
          </cell>
        </row>
        <row r="27">
          <cell r="A27" t="str">
            <v>FE2180</v>
          </cell>
          <cell r="B27" t="str">
            <v>FE2180</v>
          </cell>
          <cell r="C27">
            <v>44132</v>
          </cell>
          <cell r="D27" t="str">
            <v>06/11/2020</v>
          </cell>
          <cell r="F27">
            <v>35100</v>
          </cell>
          <cell r="G27" t="str">
            <v>CANCELADO</v>
          </cell>
          <cell r="I27">
            <v>0</v>
          </cell>
          <cell r="K27">
            <v>0</v>
          </cell>
          <cell r="M27">
            <v>0</v>
          </cell>
          <cell r="Q27">
            <v>35100</v>
          </cell>
          <cell r="S27">
            <v>0</v>
          </cell>
        </row>
        <row r="28">
          <cell r="A28" t="str">
            <v>FE3731</v>
          </cell>
          <cell r="B28" t="str">
            <v>FE3731</v>
          </cell>
          <cell r="C28" t="str">
            <v>10/12/2020</v>
          </cell>
          <cell r="D28" t="str">
            <v>10/12/2020</v>
          </cell>
          <cell r="F28">
            <v>375000</v>
          </cell>
          <cell r="G28" t="str">
            <v>NO RADICADO</v>
          </cell>
          <cell r="I28">
            <v>375000</v>
          </cell>
          <cell r="K28">
            <v>0</v>
          </cell>
          <cell r="M28">
            <v>0</v>
          </cell>
          <cell r="Q28">
            <v>0</v>
          </cell>
          <cell r="S28">
            <v>0</v>
          </cell>
        </row>
      </sheetData>
      <sheetData sheetId="2"/>
      <sheetData sheetId="3">
        <row r="6">
          <cell r="H6" t="str">
            <v>EMPRESA SOCIAL DEL ESTADO IMSALUD</v>
          </cell>
        </row>
        <row r="9">
          <cell r="C9" t="str">
            <v>LUISA MATUTE ROMERO</v>
          </cell>
          <cell r="H9" t="str">
            <v>MARTHA E.RODRIGUEZ PEREZ</v>
          </cell>
        </row>
        <row r="16">
          <cell r="F16">
            <v>44255</v>
          </cell>
        </row>
        <row r="93">
          <cell r="F93">
            <v>44293</v>
          </cell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81808FE5-70DA-4322-9F3D-DB457B13C80D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81808FE5-70DA-4322-9F3D-DB457B13C80D}" id="{559262D8-C839-420E-9026-8BA0CC9783BA}">
    <text>SUAMTORIA DE GIRO DIRECTO Y ESFUERZO PROPIO</text>
  </threadedComment>
  <threadedComment ref="K8" dT="2020-08-04T16:00:44.11" personId="{81808FE5-70DA-4322-9F3D-DB457B13C80D}" id="{E17360DD-CF0B-4823-B2EB-96B569190340}">
    <text>SUMATORIA DE PAGOS (DESCUENTOS ,TESORERIA,EMBARGOS)</text>
  </threadedComment>
  <threadedComment ref="R8" dT="2020-08-04T15:59:07.94" personId="{81808FE5-70DA-4322-9F3D-DB457B13C80D}" id="{5A6F83F8-6A7B-4457-80BA-B5FB56AF6766}">
    <text>SUMATORIA DE VALORES (PRESCRITAS SALDO DE FACTURAS DE CONTRATO LIQUIDADOS Y OTROS CONCEPTOS (N/A NO RADICADAS)</text>
  </threadedComment>
  <threadedComment ref="X8" dT="2020-08-04T15:55:33.73" personId="{81808FE5-70DA-4322-9F3D-DB457B13C80D}" id="{EB8CA22B-B16B-4D8B-A197-6C716EB48597}">
    <text>SUMATORIA DE LOS VALORES DE GLOSAS LEGALIZADAS Y GLOSAS POR CONCILIAR</text>
  </threadedComment>
  <threadedComment ref="AC8" dT="2020-08-04T15:56:24.52" personId="{81808FE5-70DA-4322-9F3D-DB457B13C80D}" id="{26CD2AFF-8D50-4FF6-99B1-780FAEE75AFA}">
    <text>VALRO INDIVIDUAL DE LA GLOSAS LEGALIZADA</text>
  </threadedComment>
  <threadedComment ref="AE8" dT="2020-08-04T15:56:04.49" personId="{81808FE5-70DA-4322-9F3D-DB457B13C80D}" id="{95A3B272-D20B-47EB-9ED7-F2DEA3485113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950AC-FD03-49B2-BDEA-48431FB18F3E}">
  <sheetPr>
    <pageSetUpPr fitToPage="1"/>
  </sheetPr>
  <dimension ref="A1:AK44"/>
  <sheetViews>
    <sheetView tabSelected="1" topLeftCell="A8" zoomScaleNormal="100" workbookViewId="0">
      <selection activeCell="A20" sqref="A20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+[1]ACTA!H6</f>
        <v>EMPRESA SOCIAL DEL ESTADO IMSALUD</v>
      </c>
    </row>
    <row r="4" spans="1:37" x14ac:dyDescent="0.25">
      <c r="A4" s="1" t="s">
        <v>4</v>
      </c>
      <c r="E4" s="4">
        <f>+[1]ACTA!F16</f>
        <v>44255</v>
      </c>
    </row>
    <row r="5" spans="1:37" x14ac:dyDescent="0.25">
      <c r="A5" s="1" t="s">
        <v>5</v>
      </c>
      <c r="E5" s="4">
        <f ca="1">+[1]ACTA!F93</f>
        <v>44293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FE7752</v>
      </c>
      <c r="D9" s="23" t="str">
        <f>+[1]DEPURADO!B3</f>
        <v>FE7752</v>
      </c>
      <c r="E9" s="25">
        <f>+[1]DEPURADO!C3</f>
        <v>44182</v>
      </c>
      <c r="F9" s="26" t="str">
        <f>+IF([1]DEPURADO!D3&gt;1,[1]DEPURADO!D3," ")</f>
        <v>13/01/2021</v>
      </c>
      <c r="G9" s="27">
        <f>[1]DEPURADO!F3</f>
        <v>35100</v>
      </c>
      <c r="H9" s="28">
        <f>+[1]DEPURADO!N3</f>
        <v>0</v>
      </c>
      <c r="I9" s="28">
        <f>+[1]DEPURADO!O3</f>
        <v>0</v>
      </c>
      <c r="J9" s="28">
        <f>+[1]DEPURADO!S3</f>
        <v>0</v>
      </c>
      <c r="K9" s="29">
        <f>+[1]DEPURADO!Q3+[1]DEPURADO!R3</f>
        <v>35100</v>
      </c>
      <c r="L9" s="28">
        <v>0</v>
      </c>
      <c r="M9" s="28">
        <v>0</v>
      </c>
      <c r="N9" s="28">
        <f>+SUM(J9:M9)</f>
        <v>35100</v>
      </c>
      <c r="O9" s="28">
        <f>+G9-I9-N9</f>
        <v>0</v>
      </c>
      <c r="P9" s="24" t="str">
        <f>IF([1]DEPURADO!I3&gt;1,0,[1]DEPURADO!B3)</f>
        <v>FE7752</v>
      </c>
      <c r="Q9" s="30">
        <f>+IF(P9&gt;0,G9,0)</f>
        <v>35100</v>
      </c>
      <c r="R9" s="31">
        <f>IF(P9=0,G9,0)</f>
        <v>0</v>
      </c>
      <c r="S9" s="31">
        <f>+[1]DEPURADO!K3</f>
        <v>0</v>
      </c>
      <c r="T9" s="23" t="s">
        <v>45</v>
      </c>
      <c r="U9" s="31">
        <f>+[1]DEPURADO!J3</f>
        <v>0</v>
      </c>
      <c r="V9" s="30"/>
      <c r="W9" s="23" t="s">
        <v>45</v>
      </c>
      <c r="X9" s="31">
        <f>+[1]DEPURADO!L3+[1]DEPURADO!M3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+[1]DEPURADO!L3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CANCELADO</v>
      </c>
      <c r="AJ9" s="32"/>
      <c r="AK9" s="33"/>
    </row>
    <row r="10" spans="1:37" s="34" customFormat="1" x14ac:dyDescent="0.25">
      <c r="A10" s="23">
        <v>1</v>
      </c>
      <c r="B10" s="24" t="s">
        <v>44</v>
      </c>
      <c r="C10" s="23" t="str">
        <f>+[1]DEPURADO!A4</f>
        <v>FE7753</v>
      </c>
      <c r="D10" s="23" t="str">
        <f>+[1]DEPURADO!B4</f>
        <v>FE7753</v>
      </c>
      <c r="E10" s="25">
        <f>+[1]DEPURADO!C4</f>
        <v>44182</v>
      </c>
      <c r="F10" s="26" t="str">
        <f>+IF([1]DEPURADO!D4&gt;1,[1]DEPURADO!D4," ")</f>
        <v>13/01/2021</v>
      </c>
      <c r="G10" s="27">
        <f>[1]DEPURADO!F4</f>
        <v>35100</v>
      </c>
      <c r="H10" s="28">
        <f>+[1]DEPURADO!N4</f>
        <v>0</v>
      </c>
      <c r="I10" s="28">
        <f>+[1]DEPURADO!O4</f>
        <v>0</v>
      </c>
      <c r="J10" s="28">
        <f>+[1]DEPURADO!S4</f>
        <v>0</v>
      </c>
      <c r="K10" s="29">
        <f>+[1]DEPURADO!Q4+[1]DEPURADO!R4</f>
        <v>35100</v>
      </c>
      <c r="L10" s="28">
        <v>0</v>
      </c>
      <c r="M10" s="28">
        <v>0</v>
      </c>
      <c r="N10" s="28">
        <f t="shared" ref="N10:N27" si="0">+SUM(J10:M10)</f>
        <v>35100</v>
      </c>
      <c r="O10" s="28">
        <f t="shared" ref="O10:O27" si="1">+G10-I10-N10</f>
        <v>0</v>
      </c>
      <c r="P10" s="24" t="str">
        <f>IF([1]DEPURADO!I4&gt;1,0,[1]DEPURADO!B4)</f>
        <v>FE7753</v>
      </c>
      <c r="Q10" s="30">
        <f t="shared" ref="Q10:Q27" si="2">+IF(P10&gt;0,G10,0)</f>
        <v>35100</v>
      </c>
      <c r="R10" s="31">
        <f t="shared" ref="R10:R27" si="3">IF(P10=0,G10,0)</f>
        <v>0</v>
      </c>
      <c r="S10" s="31">
        <f>+[1]DEPURADO!K4</f>
        <v>0</v>
      </c>
      <c r="T10" s="23" t="s">
        <v>45</v>
      </c>
      <c r="U10" s="31">
        <f>+[1]DEPURADO!J4</f>
        <v>0</v>
      </c>
      <c r="V10" s="30"/>
      <c r="W10" s="23" t="s">
        <v>45</v>
      </c>
      <c r="X10" s="31">
        <f>+[1]DEPURADO!L4+[1]DEPURADO!M4</f>
        <v>0</v>
      </c>
      <c r="Y10" s="23" t="s">
        <v>45</v>
      </c>
      <c r="Z10" s="31">
        <f t="shared" ref="Z10:Z27" si="4"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+[1]DEPURADO!L4</f>
        <v>0</v>
      </c>
      <c r="AF10" s="30">
        <v>0</v>
      </c>
      <c r="AG10" s="30">
        <f t="shared" ref="AG10:AG27" si="5">+G10-I10-N10-R10-Z10-AC10-AE10-S10-U10</f>
        <v>0</v>
      </c>
      <c r="AH10" s="30">
        <v>0</v>
      </c>
      <c r="AI10" s="30" t="str">
        <f>+[1]DEPURADO!G4</f>
        <v>CANCELADO</v>
      </c>
      <c r="AJ10" s="32"/>
      <c r="AK10" s="33"/>
    </row>
    <row r="11" spans="1:37" s="34" customFormat="1" x14ac:dyDescent="0.25">
      <c r="A11" s="23">
        <v>1</v>
      </c>
      <c r="B11" s="24" t="s">
        <v>44</v>
      </c>
      <c r="C11" s="23" t="str">
        <f>+[1]DEPURADO!A5</f>
        <v>FE8531</v>
      </c>
      <c r="D11" s="23" t="str">
        <f>+[1]DEPURADO!B5</f>
        <v>FE8531</v>
      </c>
      <c r="E11" s="25">
        <f>+[1]DEPURADO!C5</f>
        <v>44188</v>
      </c>
      <c r="F11" s="26" t="str">
        <f>+IF([1]DEPURADO!D5&gt;1,[1]DEPURADO!D5," ")</f>
        <v>13/01/2021</v>
      </c>
      <c r="G11" s="27">
        <f>[1]DEPURADO!F5</f>
        <v>35100</v>
      </c>
      <c r="H11" s="28">
        <f>+[1]DEPURADO!N5</f>
        <v>0</v>
      </c>
      <c r="I11" s="28">
        <f>+[1]DEPURADO!O5</f>
        <v>0</v>
      </c>
      <c r="J11" s="28">
        <f>+[1]DEPURADO!S5</f>
        <v>0</v>
      </c>
      <c r="K11" s="29">
        <f>+[1]DEPURADO!Q5+[1]DEPURADO!R5</f>
        <v>35100</v>
      </c>
      <c r="L11" s="28">
        <v>0</v>
      </c>
      <c r="M11" s="28">
        <v>0</v>
      </c>
      <c r="N11" s="28">
        <f t="shared" si="0"/>
        <v>35100</v>
      </c>
      <c r="O11" s="28">
        <f t="shared" si="1"/>
        <v>0</v>
      </c>
      <c r="P11" s="24" t="str">
        <f>IF([1]DEPURADO!I5&gt;1,0,[1]DEPURADO!B5)</f>
        <v>FE8531</v>
      </c>
      <c r="Q11" s="30">
        <f t="shared" si="2"/>
        <v>35100</v>
      </c>
      <c r="R11" s="31">
        <f t="shared" si="3"/>
        <v>0</v>
      </c>
      <c r="S11" s="31">
        <f>+[1]DEPURADO!K5</f>
        <v>0</v>
      </c>
      <c r="T11" s="23" t="s">
        <v>45</v>
      </c>
      <c r="U11" s="31">
        <f>+[1]DEPURADO!J5</f>
        <v>0</v>
      </c>
      <c r="V11" s="30"/>
      <c r="W11" s="23" t="s">
        <v>45</v>
      </c>
      <c r="X11" s="31">
        <f>+[1]DEPURADO!L5+[1]DEPURADO!M5</f>
        <v>0</v>
      </c>
      <c r="Y11" s="23" t="s">
        <v>45</v>
      </c>
      <c r="Z11" s="31">
        <f t="shared" si="4"/>
        <v>0</v>
      </c>
      <c r="AA11" s="31"/>
      <c r="AB11" s="31">
        <v>0</v>
      </c>
      <c r="AC11" s="31">
        <v>0</v>
      </c>
      <c r="AD11" s="30"/>
      <c r="AE11" s="30">
        <f>+[1]DEPURADO!L5</f>
        <v>0</v>
      </c>
      <c r="AF11" s="30">
        <v>0</v>
      </c>
      <c r="AG11" s="30">
        <f t="shared" si="5"/>
        <v>0</v>
      </c>
      <c r="AH11" s="30">
        <v>0</v>
      </c>
      <c r="AI11" s="30" t="str">
        <f>+[1]DEPURADO!G5</f>
        <v>CANCELADO</v>
      </c>
      <c r="AJ11" s="32"/>
      <c r="AK11" s="33"/>
    </row>
    <row r="12" spans="1:37" s="34" customFormat="1" x14ac:dyDescent="0.25">
      <c r="A12" s="23">
        <v>1</v>
      </c>
      <c r="B12" s="24" t="s">
        <v>44</v>
      </c>
      <c r="C12" s="23" t="str">
        <f>+[1]DEPURADO!A6</f>
        <v>FE9019</v>
      </c>
      <c r="D12" s="23" t="str">
        <f>+[1]DEPURADO!B6</f>
        <v>FE9019</v>
      </c>
      <c r="E12" s="25">
        <f>+[1]DEPURADO!C6</f>
        <v>44194</v>
      </c>
      <c r="F12" s="26" t="str">
        <f>+IF([1]DEPURADO!D6&gt;1,[1]DEPURADO!D6," ")</f>
        <v>13/01/2021</v>
      </c>
      <c r="G12" s="27">
        <f>[1]DEPURADO!F6</f>
        <v>81500</v>
      </c>
      <c r="H12" s="28">
        <f>+[1]DEPURADO!N6</f>
        <v>0</v>
      </c>
      <c r="I12" s="28">
        <f>+[1]DEPURADO!O6</f>
        <v>0</v>
      </c>
      <c r="J12" s="28">
        <f>+[1]DEPURADO!S6</f>
        <v>0</v>
      </c>
      <c r="K12" s="29">
        <f>+[1]DEPURADO!Q6+[1]DEPURADO!R6</f>
        <v>81500</v>
      </c>
      <c r="L12" s="28">
        <v>0</v>
      </c>
      <c r="M12" s="28">
        <v>0</v>
      </c>
      <c r="N12" s="28">
        <f t="shared" si="0"/>
        <v>81500</v>
      </c>
      <c r="O12" s="28">
        <f t="shared" si="1"/>
        <v>0</v>
      </c>
      <c r="P12" s="24" t="str">
        <f>IF([1]DEPURADO!I6&gt;1,0,[1]DEPURADO!B6)</f>
        <v>FE9019</v>
      </c>
      <c r="Q12" s="30">
        <f t="shared" si="2"/>
        <v>81500</v>
      </c>
      <c r="R12" s="31">
        <f t="shared" si="3"/>
        <v>0</v>
      </c>
      <c r="S12" s="31">
        <f>+[1]DEPURADO!K6</f>
        <v>0</v>
      </c>
      <c r="T12" s="23" t="s">
        <v>45</v>
      </c>
      <c r="U12" s="31">
        <f>+[1]DEPURADO!J6</f>
        <v>0</v>
      </c>
      <c r="V12" s="30"/>
      <c r="W12" s="23" t="s">
        <v>45</v>
      </c>
      <c r="X12" s="31">
        <f>+[1]DEPURADO!L6+[1]DEPURADO!M6</f>
        <v>0</v>
      </c>
      <c r="Y12" s="23" t="s">
        <v>45</v>
      </c>
      <c r="Z12" s="31">
        <f t="shared" si="4"/>
        <v>0</v>
      </c>
      <c r="AA12" s="31"/>
      <c r="AB12" s="31">
        <v>0</v>
      </c>
      <c r="AC12" s="31">
        <v>0</v>
      </c>
      <c r="AD12" s="30"/>
      <c r="AE12" s="30">
        <f>+[1]DEPURADO!L6</f>
        <v>0</v>
      </c>
      <c r="AF12" s="30">
        <v>0</v>
      </c>
      <c r="AG12" s="30">
        <f t="shared" si="5"/>
        <v>0</v>
      </c>
      <c r="AH12" s="30">
        <v>0</v>
      </c>
      <c r="AI12" s="30" t="str">
        <f>+[1]DEPURADO!G6</f>
        <v>CANCELADO</v>
      </c>
      <c r="AJ12" s="32"/>
      <c r="AK12" s="33"/>
    </row>
    <row r="13" spans="1:37" s="34" customFormat="1" x14ac:dyDescent="0.25">
      <c r="A13" s="23">
        <v>1</v>
      </c>
      <c r="B13" s="24" t="s">
        <v>44</v>
      </c>
      <c r="C13" s="23" t="str">
        <f>+[1]DEPURADO!A7</f>
        <v>FE9536</v>
      </c>
      <c r="D13" s="23" t="str">
        <f>+[1]DEPURADO!B7</f>
        <v>FE9536</v>
      </c>
      <c r="E13" s="25">
        <f>+[1]DEPURADO!C7</f>
        <v>44196</v>
      </c>
      <c r="F13" s="26" t="str">
        <f>+IF([1]DEPURADO!D7&gt;1,[1]DEPURADO!D7," ")</f>
        <v>13/01/2021</v>
      </c>
      <c r="G13" s="27">
        <f>[1]DEPURADO!F7</f>
        <v>35100</v>
      </c>
      <c r="H13" s="28">
        <f>+[1]DEPURADO!N7</f>
        <v>0</v>
      </c>
      <c r="I13" s="28">
        <f>+[1]DEPURADO!O7</f>
        <v>0</v>
      </c>
      <c r="J13" s="28">
        <f>+[1]DEPURADO!S7</f>
        <v>0</v>
      </c>
      <c r="K13" s="29">
        <f>+[1]DEPURADO!Q7+[1]DEPURADO!R7</f>
        <v>35100</v>
      </c>
      <c r="L13" s="28">
        <v>0</v>
      </c>
      <c r="M13" s="28">
        <v>0</v>
      </c>
      <c r="N13" s="28">
        <f t="shared" si="0"/>
        <v>35100</v>
      </c>
      <c r="O13" s="28">
        <f t="shared" si="1"/>
        <v>0</v>
      </c>
      <c r="P13" s="24" t="str">
        <f>IF([1]DEPURADO!I7&gt;1,0,[1]DEPURADO!B7)</f>
        <v>FE9536</v>
      </c>
      <c r="Q13" s="30">
        <f t="shared" si="2"/>
        <v>35100</v>
      </c>
      <c r="R13" s="31">
        <f t="shared" si="3"/>
        <v>0</v>
      </c>
      <c r="S13" s="31">
        <f>+[1]DEPURADO!K7</f>
        <v>0</v>
      </c>
      <c r="T13" s="23" t="s">
        <v>45</v>
      </c>
      <c r="U13" s="31">
        <f>+[1]DEPURADO!J7</f>
        <v>0</v>
      </c>
      <c r="V13" s="30"/>
      <c r="W13" s="23" t="s">
        <v>45</v>
      </c>
      <c r="X13" s="31">
        <f>+[1]DEPURADO!L7+[1]DEPURADO!M7</f>
        <v>0</v>
      </c>
      <c r="Y13" s="23" t="s">
        <v>45</v>
      </c>
      <c r="Z13" s="31">
        <f t="shared" si="4"/>
        <v>0</v>
      </c>
      <c r="AA13" s="31"/>
      <c r="AB13" s="31">
        <v>0</v>
      </c>
      <c r="AC13" s="31">
        <v>0</v>
      </c>
      <c r="AD13" s="30"/>
      <c r="AE13" s="30">
        <f>+[1]DEPURADO!L7</f>
        <v>0</v>
      </c>
      <c r="AF13" s="30">
        <v>0</v>
      </c>
      <c r="AG13" s="30">
        <f t="shared" si="5"/>
        <v>0</v>
      </c>
      <c r="AH13" s="30">
        <v>0</v>
      </c>
      <c r="AI13" s="30" t="str">
        <f>+[1]DEPURADO!G7</f>
        <v>CANCELADO</v>
      </c>
      <c r="AJ13" s="32"/>
      <c r="AK13" s="33"/>
    </row>
    <row r="14" spans="1:37" s="34" customFormat="1" x14ac:dyDescent="0.25">
      <c r="A14" s="23">
        <v>1</v>
      </c>
      <c r="B14" s="24" t="s">
        <v>44</v>
      </c>
      <c r="C14" s="23" t="str">
        <f>+[1]DEPURADO!A8</f>
        <v>TX3403</v>
      </c>
      <c r="D14" s="23" t="str">
        <f>+[1]DEPURADO!B8</f>
        <v>TX3403</v>
      </c>
      <c r="E14" s="25">
        <f>+[1]DEPURADO!C8</f>
        <v>42670</v>
      </c>
      <c r="F14" s="26" t="str">
        <f>+IF([1]DEPURADO!D8&gt;1,[1]DEPURADO!D8," ")</f>
        <v>27/10/2016</v>
      </c>
      <c r="G14" s="27">
        <f>[1]DEPURADO!F8</f>
        <v>9090</v>
      </c>
      <c r="H14" s="28">
        <f>+[1]DEPURADO!N8</f>
        <v>0</v>
      </c>
      <c r="I14" s="28">
        <f>+[1]DEPURADO!O8</f>
        <v>0</v>
      </c>
      <c r="J14" s="28">
        <f>+[1]DEPURADO!S8</f>
        <v>0</v>
      </c>
      <c r="K14" s="29">
        <f>+[1]DEPURADO!Q8+[1]DEPURADO!R8</f>
        <v>0</v>
      </c>
      <c r="L14" s="28">
        <v>0</v>
      </c>
      <c r="M14" s="28">
        <v>0</v>
      </c>
      <c r="N14" s="28">
        <f t="shared" si="0"/>
        <v>0</v>
      </c>
      <c r="O14" s="28">
        <f t="shared" si="1"/>
        <v>9090</v>
      </c>
      <c r="P14" s="24" t="str">
        <f>IF([1]DEPURADO!I8&gt;1,0,[1]DEPURADO!B8)</f>
        <v>TX3403</v>
      </c>
      <c r="Q14" s="30">
        <f t="shared" si="2"/>
        <v>9090</v>
      </c>
      <c r="R14" s="31">
        <f t="shared" si="3"/>
        <v>0</v>
      </c>
      <c r="S14" s="31">
        <f>+[1]DEPURADO!K8</f>
        <v>9090</v>
      </c>
      <c r="T14" s="23" t="s">
        <v>45</v>
      </c>
      <c r="U14" s="31">
        <f>+[1]DEPURADO!J8</f>
        <v>0</v>
      </c>
      <c r="V14" s="30"/>
      <c r="W14" s="23" t="s">
        <v>45</v>
      </c>
      <c r="X14" s="31">
        <f>+[1]DEPURADO!L8+[1]DEPURADO!M8</f>
        <v>0</v>
      </c>
      <c r="Y14" s="23" t="s">
        <v>45</v>
      </c>
      <c r="Z14" s="31">
        <f t="shared" si="4"/>
        <v>0</v>
      </c>
      <c r="AA14" s="31"/>
      <c r="AB14" s="31">
        <v>0</v>
      </c>
      <c r="AC14" s="31">
        <v>0</v>
      </c>
      <c r="AD14" s="30"/>
      <c r="AE14" s="30">
        <f>+[1]DEPURADO!L8</f>
        <v>0</v>
      </c>
      <c r="AF14" s="30">
        <v>0</v>
      </c>
      <c r="AG14" s="30">
        <f t="shared" si="5"/>
        <v>0</v>
      </c>
      <c r="AH14" s="30">
        <v>0</v>
      </c>
      <c r="AI14" s="30" t="str">
        <f>+[1]DEPURADO!G8</f>
        <v>DEVUELTA</v>
      </c>
      <c r="AJ14" s="32"/>
      <c r="AK14" s="33"/>
    </row>
    <row r="15" spans="1:37" s="34" customFormat="1" x14ac:dyDescent="0.25">
      <c r="A15" s="23">
        <v>1</v>
      </c>
      <c r="B15" s="24" t="s">
        <v>44</v>
      </c>
      <c r="C15" s="23" t="str">
        <f>+[1]DEPURADO!A9</f>
        <v>TX3596</v>
      </c>
      <c r="D15" s="23" t="str">
        <f>+[1]DEPURADO!B9</f>
        <v>TX3596</v>
      </c>
      <c r="E15" s="25">
        <f>+[1]DEPURADO!C9</f>
        <v>42675</v>
      </c>
      <c r="F15" s="26" t="str">
        <f>+IF([1]DEPURADO!D9&gt;1,[1]DEPURADO!D9," ")</f>
        <v>01/11/2016</v>
      </c>
      <c r="G15" s="27">
        <f>[1]DEPURADO!F9</f>
        <v>114900</v>
      </c>
      <c r="H15" s="28">
        <f>+[1]DEPURADO!N9</f>
        <v>0</v>
      </c>
      <c r="I15" s="28">
        <f>+[1]DEPURADO!O9</f>
        <v>0</v>
      </c>
      <c r="J15" s="28">
        <f>+[1]DEPURADO!S9</f>
        <v>0</v>
      </c>
      <c r="K15" s="29">
        <f>+[1]DEPURADO!Q9+[1]DEPURADO!R9</f>
        <v>0</v>
      </c>
      <c r="L15" s="28">
        <v>0</v>
      </c>
      <c r="M15" s="28">
        <v>0</v>
      </c>
      <c r="N15" s="28">
        <f t="shared" si="0"/>
        <v>0</v>
      </c>
      <c r="O15" s="28">
        <f t="shared" si="1"/>
        <v>114900</v>
      </c>
      <c r="P15" s="24" t="str">
        <f>IF([1]DEPURADO!I9&gt;1,0,[1]DEPURADO!B9)</f>
        <v>TX3596</v>
      </c>
      <c r="Q15" s="30">
        <f t="shared" si="2"/>
        <v>114900</v>
      </c>
      <c r="R15" s="31">
        <f t="shared" si="3"/>
        <v>0</v>
      </c>
      <c r="S15" s="31">
        <f>+[1]DEPURADO!K9</f>
        <v>114900</v>
      </c>
      <c r="T15" s="23" t="s">
        <v>45</v>
      </c>
      <c r="U15" s="31">
        <f>+[1]DEPURADO!J9</f>
        <v>0</v>
      </c>
      <c r="V15" s="30"/>
      <c r="W15" s="23" t="s">
        <v>45</v>
      </c>
      <c r="X15" s="31">
        <f>+[1]DEPURADO!L9+[1]DEPURADO!M9</f>
        <v>0</v>
      </c>
      <c r="Y15" s="23" t="s">
        <v>45</v>
      </c>
      <c r="Z15" s="31">
        <f t="shared" si="4"/>
        <v>0</v>
      </c>
      <c r="AA15" s="31"/>
      <c r="AB15" s="31">
        <v>0</v>
      </c>
      <c r="AC15" s="31">
        <v>0</v>
      </c>
      <c r="AD15" s="30"/>
      <c r="AE15" s="30">
        <f>+[1]DEPURADO!L9</f>
        <v>0</v>
      </c>
      <c r="AF15" s="30">
        <v>0</v>
      </c>
      <c r="AG15" s="30">
        <f t="shared" si="5"/>
        <v>0</v>
      </c>
      <c r="AH15" s="30">
        <v>0</v>
      </c>
      <c r="AI15" s="30" t="str">
        <f>+[1]DEPURADO!G9</f>
        <v>DEVUELTA</v>
      </c>
      <c r="AJ15" s="32"/>
      <c r="AK15" s="33"/>
    </row>
    <row r="16" spans="1:37" s="34" customFormat="1" x14ac:dyDescent="0.25">
      <c r="A16" s="23">
        <v>1</v>
      </c>
      <c r="B16" s="24" t="s">
        <v>44</v>
      </c>
      <c r="C16" s="23" t="str">
        <f>+[1]DEPURADO!A10</f>
        <v>TX4017</v>
      </c>
      <c r="D16" s="23" t="str">
        <f>+[1]DEPURADO!B10</f>
        <v>TX4017</v>
      </c>
      <c r="E16" s="25">
        <f>+[1]DEPURADO!C10</f>
        <v>42692</v>
      </c>
      <c r="F16" s="26" t="str">
        <f>+IF([1]DEPURADO!D10&gt;1,[1]DEPURADO!D10," ")</f>
        <v>18/11/2016</v>
      </c>
      <c r="G16" s="27">
        <f>[1]DEPURADO!F10</f>
        <v>43500</v>
      </c>
      <c r="H16" s="28">
        <f>+[1]DEPURADO!N10</f>
        <v>0</v>
      </c>
      <c r="I16" s="28">
        <f>+[1]DEPURADO!O10</f>
        <v>0</v>
      </c>
      <c r="J16" s="28">
        <f>+[1]DEPURADO!S10</f>
        <v>0</v>
      </c>
      <c r="K16" s="29">
        <f>+[1]DEPURADO!Q10+[1]DEPURADO!R10</f>
        <v>0</v>
      </c>
      <c r="L16" s="28">
        <v>0</v>
      </c>
      <c r="M16" s="28">
        <v>0</v>
      </c>
      <c r="N16" s="28">
        <f t="shared" si="0"/>
        <v>0</v>
      </c>
      <c r="O16" s="28">
        <f t="shared" si="1"/>
        <v>43500</v>
      </c>
      <c r="P16" s="24" t="str">
        <f>IF([1]DEPURADO!I10&gt;1,0,[1]DEPURADO!B10)</f>
        <v>TX4017</v>
      </c>
      <c r="Q16" s="30">
        <f t="shared" si="2"/>
        <v>43500</v>
      </c>
      <c r="R16" s="31">
        <f t="shared" si="3"/>
        <v>0</v>
      </c>
      <c r="S16" s="31">
        <f>+[1]DEPURADO!K10</f>
        <v>43500</v>
      </c>
      <c r="T16" s="23" t="s">
        <v>45</v>
      </c>
      <c r="U16" s="31">
        <f>+[1]DEPURADO!J10</f>
        <v>0</v>
      </c>
      <c r="V16" s="30"/>
      <c r="W16" s="23" t="s">
        <v>45</v>
      </c>
      <c r="X16" s="31">
        <f>+[1]DEPURADO!L10+[1]DEPURADO!M10</f>
        <v>0</v>
      </c>
      <c r="Y16" s="23" t="s">
        <v>45</v>
      </c>
      <c r="Z16" s="31">
        <f t="shared" si="4"/>
        <v>0</v>
      </c>
      <c r="AA16" s="31"/>
      <c r="AB16" s="31">
        <v>0</v>
      </c>
      <c r="AC16" s="31">
        <v>0</v>
      </c>
      <c r="AD16" s="30"/>
      <c r="AE16" s="30">
        <f>+[1]DEPURADO!L10</f>
        <v>0</v>
      </c>
      <c r="AF16" s="30">
        <v>0</v>
      </c>
      <c r="AG16" s="30">
        <f t="shared" si="5"/>
        <v>0</v>
      </c>
      <c r="AH16" s="30">
        <v>0</v>
      </c>
      <c r="AI16" s="30" t="str">
        <f>+[1]DEPURADO!G10</f>
        <v>DEVUELTA</v>
      </c>
      <c r="AJ16" s="32"/>
      <c r="AK16" s="33"/>
    </row>
    <row r="17" spans="1:37" s="34" customFormat="1" x14ac:dyDescent="0.25">
      <c r="A17" s="23">
        <v>1</v>
      </c>
      <c r="B17" s="24" t="s">
        <v>44</v>
      </c>
      <c r="C17" s="23" t="str">
        <f>+[1]DEPURADO!A11</f>
        <v>TX4019</v>
      </c>
      <c r="D17" s="23" t="str">
        <f>+[1]DEPURADO!B11</f>
        <v>TX4019</v>
      </c>
      <c r="E17" s="25">
        <f>+[1]DEPURADO!C11</f>
        <v>42692</v>
      </c>
      <c r="F17" s="26" t="str">
        <f>+IF([1]DEPURADO!D11&gt;1,[1]DEPURADO!D11," ")</f>
        <v>18/11/2016</v>
      </c>
      <c r="G17" s="27">
        <f>[1]DEPURADO!F11</f>
        <v>5300</v>
      </c>
      <c r="H17" s="28">
        <f>+[1]DEPURADO!N11</f>
        <v>0</v>
      </c>
      <c r="I17" s="28">
        <f>+[1]DEPURADO!O11</f>
        <v>0</v>
      </c>
      <c r="J17" s="28">
        <f>+[1]DEPURADO!S11</f>
        <v>0</v>
      </c>
      <c r="K17" s="29">
        <f>+[1]DEPURADO!Q11+[1]DEPURADO!R11</f>
        <v>0</v>
      </c>
      <c r="L17" s="28">
        <v>0</v>
      </c>
      <c r="M17" s="28">
        <v>0</v>
      </c>
      <c r="N17" s="28">
        <f t="shared" si="0"/>
        <v>0</v>
      </c>
      <c r="O17" s="28">
        <f t="shared" si="1"/>
        <v>5300</v>
      </c>
      <c r="P17" s="24" t="str">
        <f>IF([1]DEPURADO!I11&gt;1,0,[1]DEPURADO!B11)</f>
        <v>TX4019</v>
      </c>
      <c r="Q17" s="30">
        <f t="shared" si="2"/>
        <v>5300</v>
      </c>
      <c r="R17" s="31">
        <f t="shared" si="3"/>
        <v>0</v>
      </c>
      <c r="S17" s="31">
        <f>+[1]DEPURADO!K11</f>
        <v>5300</v>
      </c>
      <c r="T17" s="23" t="s">
        <v>45</v>
      </c>
      <c r="U17" s="31">
        <f>+[1]DEPURADO!J11</f>
        <v>0</v>
      </c>
      <c r="V17" s="30"/>
      <c r="W17" s="23" t="s">
        <v>45</v>
      </c>
      <c r="X17" s="31">
        <f>+[1]DEPURADO!L11+[1]DEPURADO!M11</f>
        <v>0</v>
      </c>
      <c r="Y17" s="23" t="s">
        <v>45</v>
      </c>
      <c r="Z17" s="31">
        <f t="shared" si="4"/>
        <v>0</v>
      </c>
      <c r="AA17" s="31"/>
      <c r="AB17" s="31">
        <v>0</v>
      </c>
      <c r="AC17" s="31">
        <v>0</v>
      </c>
      <c r="AD17" s="30"/>
      <c r="AE17" s="30">
        <f>+[1]DEPURADO!L11</f>
        <v>0</v>
      </c>
      <c r="AF17" s="30">
        <v>0</v>
      </c>
      <c r="AG17" s="30">
        <f t="shared" si="5"/>
        <v>0</v>
      </c>
      <c r="AH17" s="30">
        <v>0</v>
      </c>
      <c r="AI17" s="30" t="str">
        <f>+[1]DEPURADO!G11</f>
        <v>DEVUELTA</v>
      </c>
      <c r="AJ17" s="32"/>
      <c r="AK17" s="33"/>
    </row>
    <row r="18" spans="1:37" s="34" customFormat="1" x14ac:dyDescent="0.25">
      <c r="A18" s="23">
        <v>1</v>
      </c>
      <c r="B18" s="24" t="s">
        <v>44</v>
      </c>
      <c r="C18" s="23" t="str">
        <f>+[1]DEPURADO!A12</f>
        <v>TX4020</v>
      </c>
      <c r="D18" s="23" t="str">
        <f>+[1]DEPURADO!B12</f>
        <v>TX4020</v>
      </c>
      <c r="E18" s="25">
        <f>+[1]DEPURADO!C12</f>
        <v>42692</v>
      </c>
      <c r="F18" s="26" t="str">
        <f>+IF([1]DEPURADO!D12&gt;1,[1]DEPURADO!D12," ")</f>
        <v>18/11/2016</v>
      </c>
      <c r="G18" s="27">
        <f>[1]DEPURADO!F12</f>
        <v>27600</v>
      </c>
      <c r="H18" s="28">
        <f>+[1]DEPURADO!N12</f>
        <v>0</v>
      </c>
      <c r="I18" s="28">
        <f>+[1]DEPURADO!O12</f>
        <v>0</v>
      </c>
      <c r="J18" s="28">
        <f>+[1]DEPURADO!S12</f>
        <v>0</v>
      </c>
      <c r="K18" s="29">
        <f>+[1]DEPURADO!Q12+[1]DEPURADO!R12</f>
        <v>0</v>
      </c>
      <c r="L18" s="28">
        <v>0</v>
      </c>
      <c r="M18" s="28">
        <v>0</v>
      </c>
      <c r="N18" s="28">
        <f t="shared" si="0"/>
        <v>0</v>
      </c>
      <c r="O18" s="28">
        <f t="shared" si="1"/>
        <v>27600</v>
      </c>
      <c r="P18" s="24" t="str">
        <f>IF([1]DEPURADO!I12&gt;1,0,[1]DEPURADO!B12)</f>
        <v>TX4020</v>
      </c>
      <c r="Q18" s="30">
        <f t="shared" si="2"/>
        <v>27600</v>
      </c>
      <c r="R18" s="31">
        <f t="shared" si="3"/>
        <v>0</v>
      </c>
      <c r="S18" s="31">
        <f>+[1]DEPURADO!K12</f>
        <v>27600</v>
      </c>
      <c r="T18" s="23" t="s">
        <v>45</v>
      </c>
      <c r="U18" s="31">
        <f>+[1]DEPURADO!J12</f>
        <v>0</v>
      </c>
      <c r="V18" s="30"/>
      <c r="W18" s="23" t="s">
        <v>45</v>
      </c>
      <c r="X18" s="31">
        <f>+[1]DEPURADO!L12+[1]DEPURADO!M12</f>
        <v>0</v>
      </c>
      <c r="Y18" s="23" t="s">
        <v>45</v>
      </c>
      <c r="Z18" s="31">
        <f t="shared" si="4"/>
        <v>0</v>
      </c>
      <c r="AA18" s="31"/>
      <c r="AB18" s="31">
        <v>0</v>
      </c>
      <c r="AC18" s="31">
        <v>0</v>
      </c>
      <c r="AD18" s="30"/>
      <c r="AE18" s="30">
        <f>+[1]DEPURADO!L12</f>
        <v>0</v>
      </c>
      <c r="AF18" s="30">
        <v>0</v>
      </c>
      <c r="AG18" s="30">
        <f t="shared" si="5"/>
        <v>0</v>
      </c>
      <c r="AH18" s="30">
        <v>0</v>
      </c>
      <c r="AI18" s="30" t="str">
        <f>+[1]DEPURADO!G12</f>
        <v>DEVUELTA</v>
      </c>
      <c r="AJ18" s="32"/>
      <c r="AK18" s="33"/>
    </row>
    <row r="19" spans="1:37" s="34" customFormat="1" x14ac:dyDescent="0.25">
      <c r="A19" s="23">
        <v>1</v>
      </c>
      <c r="B19" s="24" t="s">
        <v>44</v>
      </c>
      <c r="C19" s="23" t="str">
        <f>+[1]DEPURADO!A13</f>
        <v>TX4126</v>
      </c>
      <c r="D19" s="23" t="str">
        <f>+[1]DEPURADO!B13</f>
        <v>TX4126</v>
      </c>
      <c r="E19" s="25">
        <f>+[1]DEPURADO!C13</f>
        <v>42696</v>
      </c>
      <c r="F19" s="26" t="str">
        <f>+IF([1]DEPURADO!D13&gt;1,[1]DEPURADO!D13," ")</f>
        <v>22/11/2016</v>
      </c>
      <c r="G19" s="27">
        <f>[1]DEPURADO!F13</f>
        <v>3025</v>
      </c>
      <c r="H19" s="28">
        <f>+[1]DEPURADO!N13</f>
        <v>0</v>
      </c>
      <c r="I19" s="28">
        <f>+[1]DEPURADO!O13</f>
        <v>0</v>
      </c>
      <c r="J19" s="28">
        <f>+[1]DEPURADO!S13</f>
        <v>0</v>
      </c>
      <c r="K19" s="29">
        <f>+[1]DEPURADO!Q13+[1]DEPURADO!R13</f>
        <v>0</v>
      </c>
      <c r="L19" s="28">
        <v>0</v>
      </c>
      <c r="M19" s="28">
        <v>0</v>
      </c>
      <c r="N19" s="28">
        <f t="shared" si="0"/>
        <v>0</v>
      </c>
      <c r="O19" s="28">
        <f t="shared" si="1"/>
        <v>3025</v>
      </c>
      <c r="P19" s="24" t="str">
        <f>IF([1]DEPURADO!I13&gt;1,0,[1]DEPURADO!B13)</f>
        <v>TX4126</v>
      </c>
      <c r="Q19" s="30">
        <f t="shared" si="2"/>
        <v>3025</v>
      </c>
      <c r="R19" s="31">
        <f t="shared" si="3"/>
        <v>0</v>
      </c>
      <c r="S19" s="31">
        <f>+[1]DEPURADO!K13</f>
        <v>3025</v>
      </c>
      <c r="T19" s="23" t="s">
        <v>45</v>
      </c>
      <c r="U19" s="31">
        <f>+[1]DEPURADO!J13</f>
        <v>0</v>
      </c>
      <c r="V19" s="30"/>
      <c r="W19" s="23" t="s">
        <v>45</v>
      </c>
      <c r="X19" s="31">
        <f>+[1]DEPURADO!L13+[1]DEPURADO!M13</f>
        <v>0</v>
      </c>
      <c r="Y19" s="23" t="s">
        <v>45</v>
      </c>
      <c r="Z19" s="31">
        <f t="shared" si="4"/>
        <v>0</v>
      </c>
      <c r="AA19" s="31"/>
      <c r="AB19" s="31">
        <v>0</v>
      </c>
      <c r="AC19" s="31">
        <v>0</v>
      </c>
      <c r="AD19" s="30"/>
      <c r="AE19" s="30">
        <f>+[1]DEPURADO!L13</f>
        <v>0</v>
      </c>
      <c r="AF19" s="30">
        <v>0</v>
      </c>
      <c r="AG19" s="30">
        <f t="shared" si="5"/>
        <v>0</v>
      </c>
      <c r="AH19" s="30">
        <v>0</v>
      </c>
      <c r="AI19" s="30" t="str">
        <f>+[1]DEPURADO!G13</f>
        <v>DEVUELTA</v>
      </c>
      <c r="AJ19" s="32"/>
      <c r="AK19" s="33"/>
    </row>
    <row r="20" spans="1:37" s="34" customFormat="1" x14ac:dyDescent="0.25">
      <c r="A20" s="23">
        <v>1</v>
      </c>
      <c r="B20" s="24" t="s">
        <v>44</v>
      </c>
      <c r="C20" s="23" t="str">
        <f>+[1]DEPURADO!A14</f>
        <v>TX8846</v>
      </c>
      <c r="D20" s="23" t="str">
        <f>+[1]DEPURADO!B14</f>
        <v>TX8846</v>
      </c>
      <c r="E20" s="25" t="str">
        <f>+[1]DEPURADO!C14</f>
        <v>04/05/2017</v>
      </c>
      <c r="F20" s="26" t="str">
        <f>+IF([1]DEPURADO!D14&gt;1,[1]DEPURADO!D14," ")</f>
        <v>04/05/2017</v>
      </c>
      <c r="G20" s="27">
        <f>[1]DEPURADO!F14</f>
        <v>146400</v>
      </c>
      <c r="H20" s="28">
        <f>+[1]DEPURADO!N14</f>
        <v>0</v>
      </c>
      <c r="I20" s="28">
        <f>+[1]DEPURADO!O14</f>
        <v>0</v>
      </c>
      <c r="J20" s="28">
        <f>+[1]DEPURADO!S14</f>
        <v>0</v>
      </c>
      <c r="K20" s="29">
        <f>+[1]DEPURADO!Q14+[1]DEPURADO!R14</f>
        <v>0</v>
      </c>
      <c r="L20" s="28">
        <v>0</v>
      </c>
      <c r="M20" s="28">
        <v>0</v>
      </c>
      <c r="N20" s="28">
        <f t="shared" si="0"/>
        <v>0</v>
      </c>
      <c r="O20" s="28">
        <f t="shared" si="1"/>
        <v>146400</v>
      </c>
      <c r="P20" s="24">
        <f>IF([1]DEPURADO!I14&gt;1,0,[1]DEPURADO!B14)</f>
        <v>0</v>
      </c>
      <c r="Q20" s="30">
        <f t="shared" si="2"/>
        <v>0</v>
      </c>
      <c r="R20" s="31">
        <f t="shared" si="3"/>
        <v>146400</v>
      </c>
      <c r="S20" s="31">
        <f>+[1]DEPURADO!K14</f>
        <v>0</v>
      </c>
      <c r="T20" s="23" t="s">
        <v>45</v>
      </c>
      <c r="U20" s="31">
        <f>+[1]DEPURADO!J14</f>
        <v>0</v>
      </c>
      <c r="V20" s="30"/>
      <c r="W20" s="23" t="s">
        <v>45</v>
      </c>
      <c r="X20" s="31">
        <f>+[1]DEPURADO!L14+[1]DEPURADO!M14</f>
        <v>0</v>
      </c>
      <c r="Y20" s="23" t="s">
        <v>45</v>
      </c>
      <c r="Z20" s="31">
        <f t="shared" si="4"/>
        <v>0</v>
      </c>
      <c r="AA20" s="31"/>
      <c r="AB20" s="31">
        <v>0</v>
      </c>
      <c r="AC20" s="31">
        <v>0</v>
      </c>
      <c r="AD20" s="30"/>
      <c r="AE20" s="30">
        <f>+[1]DEPURADO!L14</f>
        <v>0</v>
      </c>
      <c r="AF20" s="30">
        <v>0</v>
      </c>
      <c r="AG20" s="30">
        <f t="shared" si="5"/>
        <v>0</v>
      </c>
      <c r="AH20" s="30">
        <v>0</v>
      </c>
      <c r="AI20" s="30" t="str">
        <f>+[1]DEPURADO!G14</f>
        <v>NO RADICADO</v>
      </c>
      <c r="AJ20" s="32"/>
      <c r="AK20" s="33"/>
    </row>
    <row r="21" spans="1:37" s="34" customFormat="1" x14ac:dyDescent="0.25">
      <c r="A21" s="23">
        <v>1</v>
      </c>
      <c r="B21" s="24" t="s">
        <v>44</v>
      </c>
      <c r="C21" s="23" t="str">
        <f>+[1]DEPURADO!A15</f>
        <v>TX10887</v>
      </c>
      <c r="D21" s="23" t="str">
        <f>+[1]DEPURADO!B15</f>
        <v>TX10887</v>
      </c>
      <c r="E21" s="25">
        <f>+[1]DEPURADO!C15</f>
        <v>42914</v>
      </c>
      <c r="F21" s="26" t="str">
        <f>+IF([1]DEPURADO!D15&gt;1,[1]DEPURADO!D15," ")</f>
        <v>28/06/2017</v>
      </c>
      <c r="G21" s="27">
        <f>[1]DEPURADO!F15</f>
        <v>202285</v>
      </c>
      <c r="H21" s="28">
        <f>+[1]DEPURADO!N15</f>
        <v>0</v>
      </c>
      <c r="I21" s="28">
        <f>+[1]DEPURADO!O15</f>
        <v>0</v>
      </c>
      <c r="J21" s="28">
        <f>+[1]DEPURADO!S15</f>
        <v>202285</v>
      </c>
      <c r="K21" s="29">
        <f>+[1]DEPURADO!Q15+[1]DEPURADO!R15</f>
        <v>0</v>
      </c>
      <c r="L21" s="28">
        <v>0</v>
      </c>
      <c r="M21" s="28">
        <v>0</v>
      </c>
      <c r="N21" s="28">
        <f t="shared" si="0"/>
        <v>202285</v>
      </c>
      <c r="O21" s="28">
        <f t="shared" si="1"/>
        <v>0</v>
      </c>
      <c r="P21" s="24" t="str">
        <f>IF([1]DEPURADO!I15&gt;1,0,[1]DEPURADO!B15)</f>
        <v>TX10887</v>
      </c>
      <c r="Q21" s="30">
        <f t="shared" si="2"/>
        <v>202285</v>
      </c>
      <c r="R21" s="31">
        <f t="shared" si="3"/>
        <v>0</v>
      </c>
      <c r="S21" s="31">
        <f>+[1]DEPURADO!K15</f>
        <v>0</v>
      </c>
      <c r="T21" s="23" t="s">
        <v>45</v>
      </c>
      <c r="U21" s="31">
        <f>+[1]DEPURADO!J15</f>
        <v>0</v>
      </c>
      <c r="V21" s="30"/>
      <c r="W21" s="23" t="s">
        <v>45</v>
      </c>
      <c r="X21" s="31">
        <f>+[1]DEPURADO!L15+[1]DEPURADO!M15</f>
        <v>0</v>
      </c>
      <c r="Y21" s="23" t="s">
        <v>45</v>
      </c>
      <c r="Z21" s="31">
        <f t="shared" si="4"/>
        <v>0</v>
      </c>
      <c r="AA21" s="31"/>
      <c r="AB21" s="31">
        <v>0</v>
      </c>
      <c r="AC21" s="31">
        <v>0</v>
      </c>
      <c r="AD21" s="30"/>
      <c r="AE21" s="30">
        <f>+[1]DEPURADO!L15</f>
        <v>0</v>
      </c>
      <c r="AF21" s="30">
        <v>0</v>
      </c>
      <c r="AG21" s="30">
        <f t="shared" si="5"/>
        <v>0</v>
      </c>
      <c r="AH21" s="30">
        <v>0</v>
      </c>
      <c r="AI21" s="30" t="str">
        <f>+[1]DEPURADO!G15</f>
        <v>CANCELADO</v>
      </c>
      <c r="AJ21" s="32"/>
      <c r="AK21" s="33"/>
    </row>
    <row r="22" spans="1:37" s="34" customFormat="1" x14ac:dyDescent="0.25">
      <c r="A22" s="23">
        <v>1</v>
      </c>
      <c r="B22" s="24" t="s">
        <v>44</v>
      </c>
      <c r="C22" s="23" t="str">
        <f>+[1]DEPURADO!A16</f>
        <v>FI10379</v>
      </c>
      <c r="D22" s="23" t="str">
        <f>+[1]DEPURADO!B16</f>
        <v>FI10379</v>
      </c>
      <c r="E22" s="25">
        <f>+[1]DEPURADO!C16</f>
        <v>43510</v>
      </c>
      <c r="F22" s="26" t="str">
        <f>+IF([1]DEPURADO!D16&gt;1,[1]DEPURADO!D16," ")</f>
        <v>20/03/2019</v>
      </c>
      <c r="G22" s="27">
        <f>[1]DEPURADO!F16</f>
        <v>11725</v>
      </c>
      <c r="H22" s="28">
        <f>+[1]DEPURADO!N16</f>
        <v>0</v>
      </c>
      <c r="I22" s="28">
        <f>+[1]DEPURADO!O16</f>
        <v>0</v>
      </c>
      <c r="J22" s="28">
        <f>+[1]DEPURADO!S16</f>
        <v>0</v>
      </c>
      <c r="K22" s="29">
        <f>+[1]DEPURADO!Q16+[1]DEPURADO!R16</f>
        <v>0</v>
      </c>
      <c r="L22" s="28">
        <v>0</v>
      </c>
      <c r="M22" s="28">
        <v>0</v>
      </c>
      <c r="N22" s="28">
        <f t="shared" si="0"/>
        <v>0</v>
      </c>
      <c r="O22" s="28">
        <f t="shared" si="1"/>
        <v>11725</v>
      </c>
      <c r="P22" s="24" t="str">
        <f>IF([1]DEPURADO!I16&gt;1,0,[1]DEPURADO!B16)</f>
        <v>FI10379</v>
      </c>
      <c r="Q22" s="30">
        <f t="shared" si="2"/>
        <v>11725</v>
      </c>
      <c r="R22" s="31">
        <f t="shared" si="3"/>
        <v>0</v>
      </c>
      <c r="S22" s="31">
        <f>+[1]DEPURADO!K16</f>
        <v>0</v>
      </c>
      <c r="T22" s="23" t="s">
        <v>45</v>
      </c>
      <c r="U22" s="31">
        <f>+[1]DEPURADO!J16</f>
        <v>0</v>
      </c>
      <c r="V22" s="30"/>
      <c r="W22" s="23" t="s">
        <v>45</v>
      </c>
      <c r="X22" s="31">
        <f>+[1]DEPURADO!L16+[1]DEPURADO!M16</f>
        <v>11725</v>
      </c>
      <c r="Y22" s="23" t="s">
        <v>45</v>
      </c>
      <c r="Z22" s="31">
        <f t="shared" si="4"/>
        <v>11725</v>
      </c>
      <c r="AA22" s="31"/>
      <c r="AB22" s="31">
        <v>0</v>
      </c>
      <c r="AC22" s="31">
        <v>0</v>
      </c>
      <c r="AD22" s="30"/>
      <c r="AE22" s="30">
        <f>+[1]DEPURADO!L16</f>
        <v>0</v>
      </c>
      <c r="AF22" s="30">
        <v>0</v>
      </c>
      <c r="AG22" s="30">
        <f t="shared" si="5"/>
        <v>0</v>
      </c>
      <c r="AH22" s="30">
        <v>0</v>
      </c>
      <c r="AI22" s="30" t="str">
        <f>+[1]DEPURADO!G16</f>
        <v>GLOSA LEGALIZADA</v>
      </c>
      <c r="AJ22" s="32"/>
      <c r="AK22" s="33"/>
    </row>
    <row r="23" spans="1:37" s="34" customFormat="1" x14ac:dyDescent="0.25">
      <c r="A23" s="23">
        <v>1</v>
      </c>
      <c r="B23" s="24" t="s">
        <v>44</v>
      </c>
      <c r="C23" s="23" t="str">
        <f>+[1]DEPURADO!A17</f>
        <v>FI29945</v>
      </c>
      <c r="D23" s="23" t="str">
        <f>+[1]DEPURADO!B17</f>
        <v>FI29945</v>
      </c>
      <c r="E23" s="25">
        <f>+[1]DEPURADO!C17</f>
        <v>43665</v>
      </c>
      <c r="F23" s="26" t="str">
        <f>+IF([1]DEPURADO!D17&gt;1,[1]DEPURADO!D17," ")</f>
        <v>20/08/2019</v>
      </c>
      <c r="G23" s="27">
        <f>[1]DEPURADO!F17</f>
        <v>226600</v>
      </c>
      <c r="H23" s="28">
        <f>+[1]DEPURADO!N17</f>
        <v>0</v>
      </c>
      <c r="I23" s="28">
        <f>+[1]DEPURADO!O17</f>
        <v>0</v>
      </c>
      <c r="J23" s="28">
        <f>+[1]DEPURADO!S17</f>
        <v>0</v>
      </c>
      <c r="K23" s="29">
        <f>+[1]DEPURADO!Q17+[1]DEPURADO!R17</f>
        <v>0</v>
      </c>
      <c r="L23" s="28">
        <v>0</v>
      </c>
      <c r="M23" s="28">
        <v>0</v>
      </c>
      <c r="N23" s="28">
        <f t="shared" si="0"/>
        <v>0</v>
      </c>
      <c r="O23" s="28">
        <f t="shared" si="1"/>
        <v>226600</v>
      </c>
      <c r="P23" s="24" t="str">
        <f>IF([1]DEPURADO!I17&gt;1,0,[1]DEPURADO!B17)</f>
        <v>FI29945</v>
      </c>
      <c r="Q23" s="30">
        <f t="shared" si="2"/>
        <v>226600</v>
      </c>
      <c r="R23" s="31">
        <f t="shared" si="3"/>
        <v>0</v>
      </c>
      <c r="S23" s="31">
        <f>+[1]DEPURADO!K17</f>
        <v>226600</v>
      </c>
      <c r="T23" s="23" t="s">
        <v>45</v>
      </c>
      <c r="U23" s="31">
        <f>+[1]DEPURADO!J17</f>
        <v>0</v>
      </c>
      <c r="V23" s="30"/>
      <c r="W23" s="23" t="s">
        <v>45</v>
      </c>
      <c r="X23" s="31">
        <f>+[1]DEPURADO!L17+[1]DEPURADO!M17</f>
        <v>0</v>
      </c>
      <c r="Y23" s="23" t="s">
        <v>45</v>
      </c>
      <c r="Z23" s="31">
        <f t="shared" si="4"/>
        <v>0</v>
      </c>
      <c r="AA23" s="31"/>
      <c r="AB23" s="31">
        <v>0</v>
      </c>
      <c r="AC23" s="31">
        <v>0</v>
      </c>
      <c r="AD23" s="30"/>
      <c r="AE23" s="30">
        <f>+[1]DEPURADO!L17</f>
        <v>0</v>
      </c>
      <c r="AF23" s="30">
        <v>0</v>
      </c>
      <c r="AG23" s="30">
        <f t="shared" si="5"/>
        <v>0</v>
      </c>
      <c r="AH23" s="30">
        <v>0</v>
      </c>
      <c r="AI23" s="30" t="str">
        <f>+[1]DEPURADO!G17</f>
        <v>DEVUELTA</v>
      </c>
      <c r="AJ23" s="32"/>
      <c r="AK23" s="33"/>
    </row>
    <row r="24" spans="1:37" s="34" customFormat="1" x14ac:dyDescent="0.25">
      <c r="A24" s="23">
        <v>1</v>
      </c>
      <c r="B24" s="24" t="s">
        <v>44</v>
      </c>
      <c r="C24" s="23" t="str">
        <f>+[1]DEPURADO!A18</f>
        <v>FI35693</v>
      </c>
      <c r="D24" s="23" t="str">
        <f>+[1]DEPURADO!B18</f>
        <v>FI35693</v>
      </c>
      <c r="E24" s="25">
        <f>+[1]DEPURADO!C18</f>
        <v>43706</v>
      </c>
      <c r="F24" s="26" t="str">
        <f>+IF([1]DEPURADO!D18&gt;1,[1]DEPURADO!D18," ")</f>
        <v>17/09/2019</v>
      </c>
      <c r="G24" s="27">
        <f>[1]DEPURADO!F18</f>
        <v>125400</v>
      </c>
      <c r="H24" s="28">
        <f>+[1]DEPURADO!N18</f>
        <v>0</v>
      </c>
      <c r="I24" s="28">
        <f>+[1]DEPURADO!O18</f>
        <v>0</v>
      </c>
      <c r="J24" s="28">
        <f>+[1]DEPURADO!S18</f>
        <v>0</v>
      </c>
      <c r="K24" s="29">
        <f>+[1]DEPURADO!Q18+[1]DEPURADO!R18</f>
        <v>0</v>
      </c>
      <c r="L24" s="28">
        <v>0</v>
      </c>
      <c r="M24" s="28">
        <v>0</v>
      </c>
      <c r="N24" s="28">
        <f t="shared" si="0"/>
        <v>0</v>
      </c>
      <c r="O24" s="28">
        <f t="shared" si="1"/>
        <v>125400</v>
      </c>
      <c r="P24" s="24" t="str">
        <f>IF([1]DEPURADO!I18&gt;1,0,[1]DEPURADO!B18)</f>
        <v>FI35693</v>
      </c>
      <c r="Q24" s="30">
        <f t="shared" si="2"/>
        <v>125400</v>
      </c>
      <c r="R24" s="31">
        <f t="shared" si="3"/>
        <v>0</v>
      </c>
      <c r="S24" s="31">
        <f>+[1]DEPURADO!K18</f>
        <v>125400</v>
      </c>
      <c r="T24" s="23" t="s">
        <v>45</v>
      </c>
      <c r="U24" s="31">
        <f>+[1]DEPURADO!J18</f>
        <v>0</v>
      </c>
      <c r="V24" s="30"/>
      <c r="W24" s="23" t="s">
        <v>45</v>
      </c>
      <c r="X24" s="31">
        <f>+[1]DEPURADO!L18+[1]DEPURADO!M18</f>
        <v>0</v>
      </c>
      <c r="Y24" s="23" t="s">
        <v>45</v>
      </c>
      <c r="Z24" s="31">
        <f t="shared" si="4"/>
        <v>0</v>
      </c>
      <c r="AA24" s="31"/>
      <c r="AB24" s="31">
        <v>0</v>
      </c>
      <c r="AC24" s="31">
        <v>0</v>
      </c>
      <c r="AD24" s="30"/>
      <c r="AE24" s="30">
        <f>+[1]DEPURADO!L18</f>
        <v>0</v>
      </c>
      <c r="AF24" s="30">
        <v>0</v>
      </c>
      <c r="AG24" s="30">
        <f t="shared" si="5"/>
        <v>0</v>
      </c>
      <c r="AH24" s="30">
        <v>0</v>
      </c>
      <c r="AI24" s="30" t="str">
        <f>+[1]DEPURADO!G18</f>
        <v>DEVUELTA</v>
      </c>
      <c r="AJ24" s="32"/>
      <c r="AK24" s="33"/>
    </row>
    <row r="25" spans="1:37" s="34" customFormat="1" x14ac:dyDescent="0.25">
      <c r="A25" s="23">
        <v>1</v>
      </c>
      <c r="B25" s="24" t="s">
        <v>44</v>
      </c>
      <c r="C25" s="23" t="str">
        <f>+[1]DEPURADO!A19</f>
        <v>FI36532</v>
      </c>
      <c r="D25" s="23" t="str">
        <f>+[1]DEPURADO!B19</f>
        <v>FI36532</v>
      </c>
      <c r="E25" s="25">
        <f>+[1]DEPURADO!C19</f>
        <v>43712</v>
      </c>
      <c r="F25" s="26" t="str">
        <f>+IF([1]DEPURADO!D19&gt;1,[1]DEPURADO!D19," ")</f>
        <v>17/10/2019</v>
      </c>
      <c r="G25" s="27">
        <f>[1]DEPURADO!F19</f>
        <v>33100</v>
      </c>
      <c r="H25" s="28">
        <f>+[1]DEPURADO!N19</f>
        <v>0</v>
      </c>
      <c r="I25" s="28">
        <f>+[1]DEPURADO!O19</f>
        <v>0</v>
      </c>
      <c r="J25" s="28">
        <f>+[1]DEPURADO!S19</f>
        <v>0</v>
      </c>
      <c r="K25" s="29">
        <f>+[1]DEPURADO!Q19+[1]DEPURADO!R19</f>
        <v>0</v>
      </c>
      <c r="L25" s="28">
        <v>0</v>
      </c>
      <c r="M25" s="28">
        <v>0</v>
      </c>
      <c r="N25" s="28">
        <f t="shared" si="0"/>
        <v>0</v>
      </c>
      <c r="O25" s="28">
        <f t="shared" si="1"/>
        <v>33100</v>
      </c>
      <c r="P25" s="24" t="str">
        <f>IF([1]DEPURADO!I19&gt;1,0,[1]DEPURADO!B19)</f>
        <v>FI36532</v>
      </c>
      <c r="Q25" s="30">
        <f t="shared" si="2"/>
        <v>33100</v>
      </c>
      <c r="R25" s="31">
        <f t="shared" si="3"/>
        <v>0</v>
      </c>
      <c r="S25" s="31">
        <f>+[1]DEPURADO!K19</f>
        <v>33100</v>
      </c>
      <c r="T25" s="23" t="s">
        <v>45</v>
      </c>
      <c r="U25" s="31">
        <f>+[1]DEPURADO!J19</f>
        <v>0</v>
      </c>
      <c r="V25" s="30"/>
      <c r="W25" s="23" t="s">
        <v>45</v>
      </c>
      <c r="X25" s="31">
        <f>+[1]DEPURADO!L19+[1]DEPURADO!M19</f>
        <v>0</v>
      </c>
      <c r="Y25" s="23" t="s">
        <v>45</v>
      </c>
      <c r="Z25" s="31">
        <f t="shared" si="4"/>
        <v>0</v>
      </c>
      <c r="AA25" s="31"/>
      <c r="AB25" s="31">
        <v>0</v>
      </c>
      <c r="AC25" s="31">
        <v>0</v>
      </c>
      <c r="AD25" s="30"/>
      <c r="AE25" s="30">
        <f>+[1]DEPURADO!L19</f>
        <v>0</v>
      </c>
      <c r="AF25" s="30">
        <v>0</v>
      </c>
      <c r="AG25" s="30">
        <f t="shared" si="5"/>
        <v>0</v>
      </c>
      <c r="AH25" s="30">
        <v>0</v>
      </c>
      <c r="AI25" s="30" t="str">
        <f>+[1]DEPURADO!G19</f>
        <v>DEVUELTA</v>
      </c>
      <c r="AJ25" s="32"/>
      <c r="AK25" s="33"/>
    </row>
    <row r="26" spans="1:37" s="34" customFormat="1" x14ac:dyDescent="0.25">
      <c r="A26" s="23">
        <v>1</v>
      </c>
      <c r="B26" s="24" t="s">
        <v>44</v>
      </c>
      <c r="C26" s="23" t="str">
        <f>+[1]DEPURADO!A20</f>
        <v>FI37939</v>
      </c>
      <c r="D26" s="23" t="str">
        <f>+[1]DEPURADO!B20</f>
        <v>FI37939</v>
      </c>
      <c r="E26" s="25">
        <f>+[1]DEPURADO!C20</f>
        <v>43721</v>
      </c>
      <c r="F26" s="26" t="str">
        <f>+IF([1]DEPURADO!D20&gt;1,[1]DEPURADO!D20," ")</f>
        <v>17/10/2019</v>
      </c>
      <c r="G26" s="27">
        <f>[1]DEPURADO!F20</f>
        <v>110500</v>
      </c>
      <c r="H26" s="28">
        <f>+[1]DEPURADO!N20</f>
        <v>0</v>
      </c>
      <c r="I26" s="28">
        <f>+[1]DEPURADO!O20</f>
        <v>0</v>
      </c>
      <c r="J26" s="28">
        <f>+[1]DEPURADO!S20</f>
        <v>0</v>
      </c>
      <c r="K26" s="29">
        <f>+[1]DEPURADO!Q20+[1]DEPURADO!R20</f>
        <v>0</v>
      </c>
      <c r="L26" s="28">
        <v>0</v>
      </c>
      <c r="M26" s="28">
        <v>0</v>
      </c>
      <c r="N26" s="28">
        <f t="shared" si="0"/>
        <v>0</v>
      </c>
      <c r="O26" s="28">
        <f t="shared" si="1"/>
        <v>110500</v>
      </c>
      <c r="P26" s="24" t="str">
        <f>IF([1]DEPURADO!I20&gt;1,0,[1]DEPURADO!B20)</f>
        <v>FI37939</v>
      </c>
      <c r="Q26" s="30">
        <f t="shared" si="2"/>
        <v>110500</v>
      </c>
      <c r="R26" s="31">
        <f t="shared" si="3"/>
        <v>0</v>
      </c>
      <c r="S26" s="31">
        <f>+[1]DEPURADO!K20</f>
        <v>110500</v>
      </c>
      <c r="T26" s="23" t="s">
        <v>45</v>
      </c>
      <c r="U26" s="31">
        <f>+[1]DEPURADO!J20</f>
        <v>0</v>
      </c>
      <c r="V26" s="30"/>
      <c r="W26" s="23" t="s">
        <v>45</v>
      </c>
      <c r="X26" s="31">
        <f>+[1]DEPURADO!L20+[1]DEPURADO!M20</f>
        <v>0</v>
      </c>
      <c r="Y26" s="23" t="s">
        <v>45</v>
      </c>
      <c r="Z26" s="31">
        <f t="shared" si="4"/>
        <v>0</v>
      </c>
      <c r="AA26" s="31"/>
      <c r="AB26" s="31">
        <v>0</v>
      </c>
      <c r="AC26" s="31">
        <v>0</v>
      </c>
      <c r="AD26" s="30"/>
      <c r="AE26" s="30">
        <f>+[1]DEPURADO!L20</f>
        <v>0</v>
      </c>
      <c r="AF26" s="30">
        <v>0</v>
      </c>
      <c r="AG26" s="30">
        <f t="shared" si="5"/>
        <v>0</v>
      </c>
      <c r="AH26" s="30">
        <v>0</v>
      </c>
      <c r="AI26" s="30" t="str">
        <f>+[1]DEPURADO!G20</f>
        <v>DEVUELTA</v>
      </c>
      <c r="AJ26" s="32"/>
      <c r="AK26" s="33"/>
    </row>
    <row r="27" spans="1:37" s="34" customFormat="1" x14ac:dyDescent="0.25">
      <c r="A27" s="23">
        <v>1</v>
      </c>
      <c r="B27" s="24" t="s">
        <v>44</v>
      </c>
      <c r="C27" s="23" t="str">
        <f>+[1]DEPURADO!A21</f>
        <v>FI40705</v>
      </c>
      <c r="D27" s="23" t="str">
        <f>+[1]DEPURADO!B21</f>
        <v>FI40705</v>
      </c>
      <c r="E27" s="25">
        <f>+[1]DEPURADO!C21</f>
        <v>43740</v>
      </c>
      <c r="F27" s="26" t="str">
        <f>+IF([1]DEPURADO!D21&gt;1,[1]DEPURADO!D21," ")</f>
        <v>18/11/2019</v>
      </c>
      <c r="G27" s="27">
        <f>[1]DEPURADO!F21</f>
        <v>77300</v>
      </c>
      <c r="H27" s="28">
        <f>+[1]DEPURADO!N21</f>
        <v>0</v>
      </c>
      <c r="I27" s="28">
        <f>+[1]DEPURADO!O21</f>
        <v>0</v>
      </c>
      <c r="J27" s="28">
        <f>+[1]DEPURADO!S21</f>
        <v>0</v>
      </c>
      <c r="K27" s="29">
        <f>+[1]DEPURADO!Q21+[1]DEPURADO!R21</f>
        <v>0</v>
      </c>
      <c r="L27" s="28">
        <v>0</v>
      </c>
      <c r="M27" s="28">
        <v>0</v>
      </c>
      <c r="N27" s="28">
        <f t="shared" si="0"/>
        <v>0</v>
      </c>
      <c r="O27" s="28">
        <f t="shared" si="1"/>
        <v>77300</v>
      </c>
      <c r="P27" s="24" t="str">
        <f>IF([1]DEPURADO!I21&gt;1,0,[1]DEPURADO!B21)</f>
        <v>FI40705</v>
      </c>
      <c r="Q27" s="30">
        <f t="shared" si="2"/>
        <v>77300</v>
      </c>
      <c r="R27" s="31">
        <f t="shared" si="3"/>
        <v>0</v>
      </c>
      <c r="S27" s="31">
        <f>+[1]DEPURADO!K21</f>
        <v>77300</v>
      </c>
      <c r="T27" s="23" t="s">
        <v>45</v>
      </c>
      <c r="U27" s="31">
        <f>+[1]DEPURADO!J21</f>
        <v>0</v>
      </c>
      <c r="V27" s="30"/>
      <c r="W27" s="23" t="s">
        <v>45</v>
      </c>
      <c r="X27" s="31">
        <f>+[1]DEPURADO!L21+[1]DEPURADO!M21</f>
        <v>0</v>
      </c>
      <c r="Y27" s="23" t="s">
        <v>45</v>
      </c>
      <c r="Z27" s="31">
        <f t="shared" si="4"/>
        <v>0</v>
      </c>
      <c r="AA27" s="31"/>
      <c r="AB27" s="31">
        <v>0</v>
      </c>
      <c r="AC27" s="31">
        <v>0</v>
      </c>
      <c r="AD27" s="30"/>
      <c r="AE27" s="30">
        <f>+[1]DEPURADO!L21</f>
        <v>0</v>
      </c>
      <c r="AF27" s="30">
        <v>0</v>
      </c>
      <c r="AG27" s="30">
        <f t="shared" si="5"/>
        <v>0</v>
      </c>
      <c r="AH27" s="30">
        <v>0</v>
      </c>
      <c r="AI27" s="30" t="str">
        <f>+[1]DEPURADO!G21</f>
        <v>DEVUELTA</v>
      </c>
      <c r="AJ27" s="32"/>
      <c r="AK27" s="33"/>
    </row>
    <row r="28" spans="1:37" s="34" customFormat="1" x14ac:dyDescent="0.25">
      <c r="A28" s="23">
        <v>1</v>
      </c>
      <c r="B28" s="24" t="s">
        <v>44</v>
      </c>
      <c r="C28" s="23" t="str">
        <f>+[1]DEPURADO!A22</f>
        <v>FI42139</v>
      </c>
      <c r="D28" s="23" t="str">
        <f>+[1]DEPURADO!B22</f>
        <v>FI42139</v>
      </c>
      <c r="E28" s="25">
        <f>+[1]DEPURADO!C22</f>
        <v>43749</v>
      </c>
      <c r="F28" s="26" t="str">
        <f>+IF([1]DEPURADO!D22&gt;1,[1]DEPURADO!D22," ")</f>
        <v>18/11/2019</v>
      </c>
      <c r="G28" s="27">
        <f>[1]DEPURADO!F22</f>
        <v>33100</v>
      </c>
      <c r="H28" s="28">
        <f>+[1]DEPURADO!N22</f>
        <v>0</v>
      </c>
      <c r="I28" s="28">
        <f>+[1]DEPURADO!O22</f>
        <v>0</v>
      </c>
      <c r="J28" s="28">
        <f>+[1]DEPURADO!S22</f>
        <v>0</v>
      </c>
      <c r="K28" s="29">
        <f>+[1]DEPURADO!Q22+[1]DEPURADO!R22</f>
        <v>0</v>
      </c>
      <c r="L28" s="28">
        <v>0</v>
      </c>
      <c r="M28" s="28">
        <v>0</v>
      </c>
      <c r="N28" s="28">
        <f>+SUM(J28:M28)</f>
        <v>0</v>
      </c>
      <c r="O28" s="28">
        <f>+G28-I28-N28</f>
        <v>33100</v>
      </c>
      <c r="P28" s="24" t="str">
        <f>IF([1]DEPURADO!I22&gt;1,0,[1]DEPURADO!B22)</f>
        <v>FI42139</v>
      </c>
      <c r="Q28" s="30">
        <f>+IF(P28&gt;0,G28,0)</f>
        <v>33100</v>
      </c>
      <c r="R28" s="31">
        <f>IF(P28=0,G28,0)</f>
        <v>0</v>
      </c>
      <c r="S28" s="31">
        <f>+[1]DEPURADO!K22</f>
        <v>33100</v>
      </c>
      <c r="T28" s="23" t="s">
        <v>45</v>
      </c>
      <c r="U28" s="31">
        <f>+[1]DEPURADO!J22</f>
        <v>0</v>
      </c>
      <c r="V28" s="30"/>
      <c r="W28" s="23" t="s">
        <v>45</v>
      </c>
      <c r="X28" s="31">
        <f>+[1]DEPURADO!L22+[1]DEPURADO!M22</f>
        <v>0</v>
      </c>
      <c r="Y28" s="23" t="s">
        <v>45</v>
      </c>
      <c r="Z28" s="31">
        <f>+X28-AE28+IF(X28-AE28&lt;-1,-X28+AE28,0)</f>
        <v>0</v>
      </c>
      <c r="AA28" s="31"/>
      <c r="AB28" s="31">
        <v>0</v>
      </c>
      <c r="AC28" s="31">
        <v>0</v>
      </c>
      <c r="AD28" s="30"/>
      <c r="AE28" s="30">
        <f>+[1]DEPURADO!L22</f>
        <v>0</v>
      </c>
      <c r="AF28" s="30">
        <v>0</v>
      </c>
      <c r="AG28" s="30">
        <f>+G28-I28-N28-R28-Z28-AC28-AE28-S28-U28</f>
        <v>0</v>
      </c>
      <c r="AH28" s="30">
        <v>0</v>
      </c>
      <c r="AI28" s="30" t="str">
        <f>+[1]DEPURADO!G22</f>
        <v>DEVUELTA</v>
      </c>
      <c r="AJ28" s="32"/>
      <c r="AK28" s="33"/>
    </row>
    <row r="29" spans="1:37" s="34" customFormat="1" x14ac:dyDescent="0.25">
      <c r="A29" s="23">
        <v>1</v>
      </c>
      <c r="B29" s="24" t="s">
        <v>44</v>
      </c>
      <c r="C29" s="23" t="str">
        <f>+[1]DEPURADO!A23</f>
        <v>FI65026</v>
      </c>
      <c r="D29" s="23" t="str">
        <f>+[1]DEPURADO!B23</f>
        <v>FI65026</v>
      </c>
      <c r="E29" s="25" t="str">
        <f>+[1]DEPURADO!C23</f>
        <v>11/03/2020</v>
      </c>
      <c r="F29" s="26" t="str">
        <f>+IF([1]DEPURADO!D23&gt;1,[1]DEPURADO!D23," ")</f>
        <v>11/03/2020</v>
      </c>
      <c r="G29" s="27">
        <f>[1]DEPURADO!F23</f>
        <v>664900</v>
      </c>
      <c r="H29" s="28">
        <f>+[1]DEPURADO!N23</f>
        <v>0</v>
      </c>
      <c r="I29" s="28">
        <f>+[1]DEPURADO!O23</f>
        <v>0</v>
      </c>
      <c r="J29" s="28">
        <f>+[1]DEPURADO!S23</f>
        <v>0</v>
      </c>
      <c r="K29" s="29">
        <f>+[1]DEPURADO!Q23+[1]DEPURADO!R23</f>
        <v>0</v>
      </c>
      <c r="L29" s="28">
        <v>0</v>
      </c>
      <c r="M29" s="28">
        <v>0</v>
      </c>
      <c r="N29" s="28">
        <f>+SUM(J29:M29)</f>
        <v>0</v>
      </c>
      <c r="O29" s="28">
        <f>+G29-I29-N29</f>
        <v>664900</v>
      </c>
      <c r="P29" s="24">
        <f>IF([1]DEPURADO!I23&gt;1,0,[1]DEPURADO!B23)</f>
        <v>0</v>
      </c>
      <c r="Q29" s="30">
        <f>+IF(P29&gt;0,G29,0)</f>
        <v>0</v>
      </c>
      <c r="R29" s="31">
        <f>IF(P29=0,G29,0)</f>
        <v>664900</v>
      </c>
      <c r="S29" s="31">
        <f>+[1]DEPURADO!K23</f>
        <v>0</v>
      </c>
      <c r="T29" s="23" t="s">
        <v>45</v>
      </c>
      <c r="U29" s="31">
        <f>+[1]DEPURADO!J23</f>
        <v>0</v>
      </c>
      <c r="V29" s="30"/>
      <c r="W29" s="23" t="s">
        <v>45</v>
      </c>
      <c r="X29" s="31">
        <f>+[1]DEPURADO!L23+[1]DEPURADO!M23</f>
        <v>0</v>
      </c>
      <c r="Y29" s="23" t="s">
        <v>45</v>
      </c>
      <c r="Z29" s="31">
        <f>+X29-AE29+IF(X29-AE29&lt;-1,-X29+AE29,0)</f>
        <v>0</v>
      </c>
      <c r="AA29" s="31"/>
      <c r="AB29" s="31">
        <v>0</v>
      </c>
      <c r="AC29" s="31">
        <v>0</v>
      </c>
      <c r="AD29" s="30"/>
      <c r="AE29" s="30">
        <f>+[1]DEPURADO!L23</f>
        <v>0</v>
      </c>
      <c r="AF29" s="30">
        <v>0</v>
      </c>
      <c r="AG29" s="30">
        <f>+G29-I29-N29-R29-Z29-AC29-AE29-S29-U29</f>
        <v>0</v>
      </c>
      <c r="AH29" s="30">
        <v>0</v>
      </c>
      <c r="AI29" s="30" t="str">
        <f>+[1]DEPURADO!G23</f>
        <v>NO RADICADO</v>
      </c>
      <c r="AJ29" s="32"/>
      <c r="AK29" s="33"/>
    </row>
    <row r="30" spans="1:37" s="34" customFormat="1" x14ac:dyDescent="0.25">
      <c r="A30" s="23">
        <v>1</v>
      </c>
      <c r="B30" s="24" t="s">
        <v>44</v>
      </c>
      <c r="C30" s="23" t="str">
        <f>+[1]DEPURADO!A24</f>
        <v>FI76672</v>
      </c>
      <c r="D30" s="23" t="str">
        <f>+[1]DEPURADO!B24</f>
        <v>FI76672</v>
      </c>
      <c r="E30" s="25" t="str">
        <f>+[1]DEPURADO!C24</f>
        <v>17/07/2020</v>
      </c>
      <c r="F30" s="26" t="str">
        <f>+IF([1]DEPURADO!D24&gt;1,[1]DEPURADO!D24," ")</f>
        <v>17/07/2020</v>
      </c>
      <c r="G30" s="27">
        <f>[1]DEPURADO!F24</f>
        <v>125500</v>
      </c>
      <c r="H30" s="28">
        <f>+[1]DEPURADO!N24</f>
        <v>0</v>
      </c>
      <c r="I30" s="28">
        <f>+[1]DEPURADO!O24</f>
        <v>0</v>
      </c>
      <c r="J30" s="28">
        <f>+[1]DEPURADO!S24</f>
        <v>0</v>
      </c>
      <c r="K30" s="29">
        <f>+[1]DEPURADO!Q24+[1]DEPURADO!R24</f>
        <v>0</v>
      </c>
      <c r="L30" s="28">
        <v>0</v>
      </c>
      <c r="M30" s="28">
        <v>0</v>
      </c>
      <c r="N30" s="28">
        <f>+SUM(J30:M30)</f>
        <v>0</v>
      </c>
      <c r="O30" s="28">
        <f>+G30-I30-N30</f>
        <v>125500</v>
      </c>
      <c r="P30" s="24">
        <f>IF([1]DEPURADO!I24&gt;1,0,[1]DEPURADO!B24)</f>
        <v>0</v>
      </c>
      <c r="Q30" s="30">
        <f>+IF(P30&gt;0,G30,0)</f>
        <v>0</v>
      </c>
      <c r="R30" s="31">
        <f>IF(P30=0,G30,0)</f>
        <v>125500</v>
      </c>
      <c r="S30" s="31">
        <f>+[1]DEPURADO!K24</f>
        <v>0</v>
      </c>
      <c r="T30" s="23" t="s">
        <v>45</v>
      </c>
      <c r="U30" s="31">
        <f>+[1]DEPURADO!J24</f>
        <v>0</v>
      </c>
      <c r="V30" s="30"/>
      <c r="W30" s="23" t="s">
        <v>45</v>
      </c>
      <c r="X30" s="31">
        <f>+[1]DEPURADO!L24+[1]DEPURADO!M24</f>
        <v>0</v>
      </c>
      <c r="Y30" s="23" t="s">
        <v>45</v>
      </c>
      <c r="Z30" s="31">
        <f>+X30-AE30+IF(X30-AE30&lt;-1,-X30+AE30,0)</f>
        <v>0</v>
      </c>
      <c r="AA30" s="31"/>
      <c r="AB30" s="31">
        <v>0</v>
      </c>
      <c r="AC30" s="31">
        <v>0</v>
      </c>
      <c r="AD30" s="30"/>
      <c r="AE30" s="30">
        <f>+[1]DEPURADO!L24</f>
        <v>0</v>
      </c>
      <c r="AF30" s="30">
        <v>0</v>
      </c>
      <c r="AG30" s="30">
        <f>+G30-I30-N30-R30-Z30-AC30-AE30-S30-U30</f>
        <v>0</v>
      </c>
      <c r="AH30" s="30">
        <v>0</v>
      </c>
      <c r="AI30" s="30" t="str">
        <f>+[1]DEPURADO!G24</f>
        <v>NO RADICADO</v>
      </c>
      <c r="AJ30" s="32"/>
      <c r="AK30" s="33"/>
    </row>
    <row r="31" spans="1:37" s="34" customFormat="1" x14ac:dyDescent="0.25">
      <c r="A31" s="23">
        <v>1</v>
      </c>
      <c r="B31" s="24" t="s">
        <v>44</v>
      </c>
      <c r="C31" s="23" t="str">
        <f>+[1]DEPURADO!A25</f>
        <v>FI74926</v>
      </c>
      <c r="D31" s="23" t="str">
        <f>+[1]DEPURADO!B25</f>
        <v>FI74926</v>
      </c>
      <c r="E31" s="25" t="str">
        <f>+[1]DEPURADO!C25</f>
        <v>21/07/2020</v>
      </c>
      <c r="F31" s="26" t="str">
        <f>+IF([1]DEPURADO!D25&gt;1,[1]DEPURADO!D25," ")</f>
        <v>21/07/2020</v>
      </c>
      <c r="G31" s="27">
        <f>[1]DEPURADO!F25</f>
        <v>140800</v>
      </c>
      <c r="H31" s="28">
        <f>+[1]DEPURADO!N25</f>
        <v>0</v>
      </c>
      <c r="I31" s="28">
        <f>+[1]DEPURADO!O25</f>
        <v>0</v>
      </c>
      <c r="J31" s="28">
        <f>+[1]DEPURADO!S25</f>
        <v>0</v>
      </c>
      <c r="K31" s="29">
        <f>+[1]DEPURADO!Q25+[1]DEPURADO!R25</f>
        <v>0</v>
      </c>
      <c r="L31" s="28">
        <v>0</v>
      </c>
      <c r="M31" s="28">
        <v>0</v>
      </c>
      <c r="N31" s="28">
        <f>+SUM(J31:M31)</f>
        <v>0</v>
      </c>
      <c r="O31" s="28">
        <f>+G31-I31-N31</f>
        <v>140800</v>
      </c>
      <c r="P31" s="24">
        <f>IF([1]DEPURADO!I25&gt;1,0,[1]DEPURADO!B25)</f>
        <v>0</v>
      </c>
      <c r="Q31" s="30">
        <f>+IF(P31&gt;0,G31,0)</f>
        <v>0</v>
      </c>
      <c r="R31" s="31">
        <f>IF(P31=0,G31,0)</f>
        <v>140800</v>
      </c>
      <c r="S31" s="31">
        <f>+[1]DEPURADO!K25</f>
        <v>0</v>
      </c>
      <c r="T31" s="23" t="s">
        <v>45</v>
      </c>
      <c r="U31" s="31">
        <f>+[1]DEPURADO!J25</f>
        <v>0</v>
      </c>
      <c r="V31" s="30"/>
      <c r="W31" s="23" t="s">
        <v>45</v>
      </c>
      <c r="X31" s="31">
        <f>+[1]DEPURADO!L25+[1]DEPURADO!M25</f>
        <v>0</v>
      </c>
      <c r="Y31" s="23" t="s">
        <v>45</v>
      </c>
      <c r="Z31" s="31">
        <f>+X31-AE31+IF(X31-AE31&lt;-1,-X31+AE31,0)</f>
        <v>0</v>
      </c>
      <c r="AA31" s="31"/>
      <c r="AB31" s="31">
        <v>0</v>
      </c>
      <c r="AC31" s="31">
        <v>0</v>
      </c>
      <c r="AD31" s="30"/>
      <c r="AE31" s="30">
        <f>+[1]DEPURADO!L25</f>
        <v>0</v>
      </c>
      <c r="AF31" s="30">
        <v>0</v>
      </c>
      <c r="AG31" s="30">
        <f>+G31-I31-N31-R31-Z31-AC31-AE31-S31-U31</f>
        <v>0</v>
      </c>
      <c r="AH31" s="30">
        <v>0</v>
      </c>
      <c r="AI31" s="30" t="str">
        <f>+[1]DEPURADO!G25</f>
        <v>NO RADICADO</v>
      </c>
      <c r="AJ31" s="32"/>
      <c r="AK31" s="33"/>
    </row>
    <row r="32" spans="1:37" s="34" customFormat="1" x14ac:dyDescent="0.25">
      <c r="A32" s="23">
        <v>1</v>
      </c>
      <c r="B32" s="24" t="s">
        <v>44</v>
      </c>
      <c r="C32" s="23" t="str">
        <f>+[1]DEPURADO!A26</f>
        <v>FI77874</v>
      </c>
      <c r="D32" s="23" t="str">
        <f>+[1]DEPURADO!B26</f>
        <v>FI77874</v>
      </c>
      <c r="E32" s="25">
        <f>+[1]DEPURADO!C26</f>
        <v>44015</v>
      </c>
      <c r="F32" s="26" t="str">
        <f>+IF([1]DEPURADO!D26&gt;1,[1]DEPURADO!D26," ")</f>
        <v>18/08/2020</v>
      </c>
      <c r="G32" s="27">
        <f>[1]DEPURADO!F26</f>
        <v>170400</v>
      </c>
      <c r="H32" s="28">
        <f>+[1]DEPURADO!N26</f>
        <v>0</v>
      </c>
      <c r="I32" s="28">
        <f>+[1]DEPURADO!O26</f>
        <v>0</v>
      </c>
      <c r="J32" s="28">
        <f>+[1]DEPURADO!S26</f>
        <v>0</v>
      </c>
      <c r="K32" s="29">
        <f>+[1]DEPURADO!Q26+[1]DEPURADO!R26</f>
        <v>0</v>
      </c>
      <c r="L32" s="28">
        <v>0</v>
      </c>
      <c r="M32" s="28">
        <v>0</v>
      </c>
      <c r="N32" s="28">
        <f>+SUM(J32:M32)</f>
        <v>0</v>
      </c>
      <c r="O32" s="28">
        <f>+G32-I32-N32</f>
        <v>170400</v>
      </c>
      <c r="P32" s="24" t="str">
        <f>IF([1]DEPURADO!I26&gt;1,0,[1]DEPURADO!B26)</f>
        <v>FI77874</v>
      </c>
      <c r="Q32" s="30">
        <f>+IF(P32&gt;0,G32,0)</f>
        <v>170400</v>
      </c>
      <c r="R32" s="31">
        <f>IF(P32=0,G32,0)</f>
        <v>0</v>
      </c>
      <c r="S32" s="31">
        <f>+[1]DEPURADO!K26</f>
        <v>170400</v>
      </c>
      <c r="T32" s="23" t="s">
        <v>45</v>
      </c>
      <c r="U32" s="31">
        <f>+[1]DEPURADO!J26</f>
        <v>0</v>
      </c>
      <c r="V32" s="30"/>
      <c r="W32" s="23" t="s">
        <v>45</v>
      </c>
      <c r="X32" s="31">
        <f>+[1]DEPURADO!L26+[1]DEPURADO!M26</f>
        <v>0</v>
      </c>
      <c r="Y32" s="23" t="s">
        <v>45</v>
      </c>
      <c r="Z32" s="31">
        <f>+X32-AE32+IF(X32-AE32&lt;-1,-X32+AE32,0)</f>
        <v>0</v>
      </c>
      <c r="AA32" s="31"/>
      <c r="AB32" s="31">
        <v>0</v>
      </c>
      <c r="AC32" s="31">
        <v>0</v>
      </c>
      <c r="AD32" s="30"/>
      <c r="AE32" s="30">
        <f>+[1]DEPURADO!L26</f>
        <v>0</v>
      </c>
      <c r="AF32" s="30">
        <v>0</v>
      </c>
      <c r="AG32" s="30">
        <f>+G32-I32-N32-R32-Z32-AC32-AE32-S32-U32</f>
        <v>0</v>
      </c>
      <c r="AH32" s="30">
        <v>0</v>
      </c>
      <c r="AI32" s="30" t="str">
        <f>+[1]DEPURADO!G26</f>
        <v>DEVUELTA</v>
      </c>
      <c r="AJ32" s="32"/>
      <c r="AK32" s="33"/>
    </row>
    <row r="33" spans="1:37" s="34" customFormat="1" x14ac:dyDescent="0.25">
      <c r="A33" s="23">
        <v>1</v>
      </c>
      <c r="B33" s="24" t="s">
        <v>44</v>
      </c>
      <c r="C33" s="23" t="str">
        <f>+[1]DEPURADO!A27</f>
        <v>FE2180</v>
      </c>
      <c r="D33" s="23" t="str">
        <f>+[1]DEPURADO!B27</f>
        <v>FE2180</v>
      </c>
      <c r="E33" s="25">
        <f>+[1]DEPURADO!C27</f>
        <v>44132</v>
      </c>
      <c r="F33" s="26" t="str">
        <f>+IF([1]DEPURADO!D27&gt;1,[1]DEPURADO!D27," ")</f>
        <v>06/11/2020</v>
      </c>
      <c r="G33" s="27">
        <f>[1]DEPURADO!F27</f>
        <v>35100</v>
      </c>
      <c r="H33" s="28">
        <f>+[1]DEPURADO!N27</f>
        <v>0</v>
      </c>
      <c r="I33" s="28">
        <f>+[1]DEPURADO!O27</f>
        <v>0</v>
      </c>
      <c r="J33" s="28">
        <f>+[1]DEPURADO!S27</f>
        <v>0</v>
      </c>
      <c r="K33" s="29">
        <f>+[1]DEPURADO!Q27+[1]DEPURADO!R27</f>
        <v>35100</v>
      </c>
      <c r="L33" s="28">
        <v>0</v>
      </c>
      <c r="M33" s="28">
        <v>0</v>
      </c>
      <c r="N33" s="28">
        <f>+SUM(J33:M33)</f>
        <v>35100</v>
      </c>
      <c r="O33" s="28">
        <f>+G33-I33-N33</f>
        <v>0</v>
      </c>
      <c r="P33" s="24" t="str">
        <f>IF([1]DEPURADO!I27&gt;1,0,[1]DEPURADO!B27)</f>
        <v>FE2180</v>
      </c>
      <c r="Q33" s="30">
        <f>+IF(P33&gt;0,G33,0)</f>
        <v>35100</v>
      </c>
      <c r="R33" s="31">
        <f>IF(P33=0,G33,0)</f>
        <v>0</v>
      </c>
      <c r="S33" s="31">
        <f>+[1]DEPURADO!K27</f>
        <v>0</v>
      </c>
      <c r="T33" s="23" t="s">
        <v>45</v>
      </c>
      <c r="U33" s="31">
        <f>+[1]DEPURADO!J27</f>
        <v>0</v>
      </c>
      <c r="V33" s="30"/>
      <c r="W33" s="23" t="s">
        <v>45</v>
      </c>
      <c r="X33" s="31">
        <f>+[1]DEPURADO!L27+[1]DEPURADO!M27</f>
        <v>0</v>
      </c>
      <c r="Y33" s="23" t="s">
        <v>45</v>
      </c>
      <c r="Z33" s="31">
        <f>+X33-AE33+IF(X33-AE33&lt;-1,-X33+AE33,0)</f>
        <v>0</v>
      </c>
      <c r="AA33" s="31"/>
      <c r="AB33" s="31">
        <v>0</v>
      </c>
      <c r="AC33" s="31">
        <v>0</v>
      </c>
      <c r="AD33" s="30"/>
      <c r="AE33" s="30">
        <f>+[1]DEPURADO!L27</f>
        <v>0</v>
      </c>
      <c r="AF33" s="30">
        <v>0</v>
      </c>
      <c r="AG33" s="30">
        <f>+G33-I33-N33-R33-Z33-AC33-AE33-S33-U33</f>
        <v>0</v>
      </c>
      <c r="AH33" s="30">
        <v>0</v>
      </c>
      <c r="AI33" s="30" t="str">
        <f>+[1]DEPURADO!G27</f>
        <v>CANCELADO</v>
      </c>
      <c r="AJ33" s="32"/>
      <c r="AK33" s="33"/>
    </row>
    <row r="34" spans="1:37" s="34" customFormat="1" x14ac:dyDescent="0.25">
      <c r="A34" s="23">
        <v>1</v>
      </c>
      <c r="B34" s="24" t="s">
        <v>44</v>
      </c>
      <c r="C34" s="23" t="str">
        <f>+[1]DEPURADO!A28</f>
        <v>FE3731</v>
      </c>
      <c r="D34" s="23" t="str">
        <f>+[1]DEPURADO!B28</f>
        <v>FE3731</v>
      </c>
      <c r="E34" s="25" t="str">
        <f>+[1]DEPURADO!C28</f>
        <v>10/12/2020</v>
      </c>
      <c r="F34" s="26" t="str">
        <f>+IF([1]DEPURADO!D28&gt;1,[1]DEPURADO!D28," ")</f>
        <v>10/12/2020</v>
      </c>
      <c r="G34" s="27">
        <f>[1]DEPURADO!F28</f>
        <v>375000</v>
      </c>
      <c r="H34" s="28">
        <f>+[1]DEPURADO!N28</f>
        <v>0</v>
      </c>
      <c r="I34" s="28">
        <f>+[1]DEPURADO!O28</f>
        <v>0</v>
      </c>
      <c r="J34" s="28">
        <f>+[1]DEPURADO!S28</f>
        <v>0</v>
      </c>
      <c r="K34" s="29">
        <f>+[1]DEPURADO!Q28+[1]DEPURADO!R28</f>
        <v>0</v>
      </c>
      <c r="L34" s="28">
        <v>0</v>
      </c>
      <c r="M34" s="28">
        <v>0</v>
      </c>
      <c r="N34" s="28">
        <f>+SUM(J34:M34)</f>
        <v>0</v>
      </c>
      <c r="O34" s="28">
        <f>+G34-I34-N34</f>
        <v>375000</v>
      </c>
      <c r="P34" s="24">
        <f>IF([1]DEPURADO!I28&gt;1,0,[1]DEPURADO!B28)</f>
        <v>0</v>
      </c>
      <c r="Q34" s="30">
        <f>+IF(P34&gt;0,G34,0)</f>
        <v>0</v>
      </c>
      <c r="R34" s="31">
        <f>IF(P34=0,G34,0)</f>
        <v>375000</v>
      </c>
      <c r="S34" s="31">
        <f>+[1]DEPURADO!K28</f>
        <v>0</v>
      </c>
      <c r="T34" s="23" t="s">
        <v>45</v>
      </c>
      <c r="U34" s="31">
        <f>+[1]DEPURADO!J28</f>
        <v>0</v>
      </c>
      <c r="V34" s="30"/>
      <c r="W34" s="23" t="s">
        <v>45</v>
      </c>
      <c r="X34" s="31">
        <f>+[1]DEPURADO!L28+[1]DEPURADO!M28</f>
        <v>0</v>
      </c>
      <c r="Y34" s="23" t="s">
        <v>45</v>
      </c>
      <c r="Z34" s="31">
        <f>+X34-AE34+IF(X34-AE34&lt;-1,-X34+AE34,0)</f>
        <v>0</v>
      </c>
      <c r="AA34" s="31"/>
      <c r="AB34" s="31">
        <v>0</v>
      </c>
      <c r="AC34" s="31">
        <v>0</v>
      </c>
      <c r="AD34" s="30"/>
      <c r="AE34" s="30">
        <f>+[1]DEPURADO!L28</f>
        <v>0</v>
      </c>
      <c r="AF34" s="30">
        <v>0</v>
      </c>
      <c r="AG34" s="30">
        <f>+G34-I34-N34-R34-Z34-AC34-AE34-S34-U34</f>
        <v>0</v>
      </c>
      <c r="AH34" s="30">
        <v>0</v>
      </c>
      <c r="AI34" s="30" t="str">
        <f>+[1]DEPURADO!G28</f>
        <v>NO RADICADO</v>
      </c>
      <c r="AJ34" s="32"/>
      <c r="AK34" s="33"/>
    </row>
    <row r="35" spans="1:37" s="34" customFormat="1" ht="16.149999999999999" customHeight="1" x14ac:dyDescent="0.25">
      <c r="A35" s="35"/>
      <c r="B35" s="36"/>
      <c r="C35" s="35"/>
      <c r="D35" s="35"/>
      <c r="E35" s="37"/>
      <c r="F35" s="38"/>
      <c r="G35" s="39"/>
      <c r="H35" s="40"/>
      <c r="I35" s="40"/>
      <c r="J35" s="40"/>
      <c r="K35" s="41"/>
      <c r="L35" s="40"/>
      <c r="M35" s="40"/>
      <c r="N35" s="40"/>
      <c r="O35" s="40"/>
      <c r="P35" s="36"/>
      <c r="Q35" s="42"/>
      <c r="R35" s="43"/>
      <c r="S35" s="43"/>
      <c r="T35" s="35"/>
      <c r="U35" s="43"/>
      <c r="V35" s="42"/>
      <c r="W35" s="35"/>
      <c r="X35" s="43"/>
      <c r="Y35" s="35"/>
      <c r="Z35" s="43"/>
      <c r="AA35" s="43"/>
      <c r="AB35" s="43"/>
      <c r="AC35" s="43"/>
      <c r="AD35" s="42"/>
      <c r="AE35" s="42"/>
      <c r="AF35" s="42"/>
      <c r="AG35" s="42"/>
      <c r="AH35" s="42"/>
      <c r="AI35" s="30"/>
      <c r="AJ35" s="32"/>
      <c r="AK35" s="33"/>
    </row>
    <row r="36" spans="1:37" x14ac:dyDescent="0.25">
      <c r="A36" s="44" t="s">
        <v>46</v>
      </c>
      <c r="B36" s="44"/>
      <c r="C36" s="44"/>
      <c r="D36" s="44"/>
      <c r="E36" s="44"/>
      <c r="F36" s="44"/>
      <c r="G36" s="45">
        <f>SUM(G9:G35)</f>
        <v>2903425</v>
      </c>
      <c r="H36" s="45">
        <f>SUM(H9:H35)</f>
        <v>0</v>
      </c>
      <c r="I36" s="45">
        <f>SUM(I9:I35)</f>
        <v>0</v>
      </c>
      <c r="J36" s="45">
        <f>SUM(J9:J35)</f>
        <v>202285</v>
      </c>
      <c r="K36" s="45">
        <f>SUM(K9:K35)</f>
        <v>257000</v>
      </c>
      <c r="L36" s="45">
        <f>SUM(L9:L35)</f>
        <v>0</v>
      </c>
      <c r="M36" s="45">
        <f>SUM(M9:M35)</f>
        <v>0</v>
      </c>
      <c r="N36" s="45">
        <f>SUM(N9:N35)</f>
        <v>459285</v>
      </c>
      <c r="O36" s="45">
        <f>SUM(O9:O35)</f>
        <v>2444140</v>
      </c>
      <c r="P36" s="45"/>
      <c r="Q36" s="45">
        <f>SUM(Q9:Q35)</f>
        <v>1450825</v>
      </c>
      <c r="R36" s="45">
        <f>SUM(R9:R35)</f>
        <v>1452600</v>
      </c>
      <c r="S36" s="45">
        <f>SUM(S9:S35)</f>
        <v>979815</v>
      </c>
      <c r="T36" s="46"/>
      <c r="U36" s="45">
        <f>SUM(U9:U35)</f>
        <v>0</v>
      </c>
      <c r="V36" s="46"/>
      <c r="W36" s="46"/>
      <c r="X36" s="45">
        <f>SUM(X9:X35)</f>
        <v>11725</v>
      </c>
      <c r="Y36" s="46"/>
      <c r="Z36" s="45">
        <f>SUM(Z9:Z35)</f>
        <v>11725</v>
      </c>
      <c r="AA36" s="45">
        <f>SUM(AA9:AA35)</f>
        <v>0</v>
      </c>
      <c r="AB36" s="45">
        <f>SUM(AB9:AB35)</f>
        <v>0</v>
      </c>
      <c r="AC36" s="45">
        <f>SUM(AC9:AC35)</f>
        <v>0</v>
      </c>
      <c r="AD36" s="45">
        <f>SUM(AD9:AD35)</f>
        <v>0</v>
      </c>
      <c r="AE36" s="45">
        <f>SUM(AE9:AE35)</f>
        <v>0</v>
      </c>
      <c r="AF36" s="45">
        <f>SUM(AF9:AF35)</f>
        <v>0</v>
      </c>
      <c r="AG36" s="45">
        <f>SUM(AG9:AG35)</f>
        <v>0</v>
      </c>
      <c r="AH36" s="47"/>
    </row>
    <row r="39" spans="1:37" x14ac:dyDescent="0.25">
      <c r="B39" s="48" t="s">
        <v>47</v>
      </c>
      <c r="C39" s="49"/>
      <c r="D39" s="50"/>
      <c r="E39" s="49"/>
    </row>
    <row r="40" spans="1:37" x14ac:dyDescent="0.25">
      <c r="B40" s="49"/>
      <c r="C40" s="50"/>
      <c r="D40" s="49"/>
      <c r="E40" s="49"/>
    </row>
    <row r="41" spans="1:37" x14ac:dyDescent="0.25">
      <c r="B41" s="48" t="s">
        <v>48</v>
      </c>
      <c r="C41" s="49"/>
      <c r="D41" s="51" t="str">
        <f>+[1]ACTA!C9</f>
        <v>LUISA MATUTE ROMERO</v>
      </c>
      <c r="E41" s="49"/>
    </row>
    <row r="42" spans="1:37" x14ac:dyDescent="0.25">
      <c r="B42" s="48" t="s">
        <v>49</v>
      </c>
      <c r="C42" s="49"/>
      <c r="D42" s="52">
        <f ca="1">TODAY()</f>
        <v>44293</v>
      </c>
      <c r="E42" s="49"/>
    </row>
    <row r="44" spans="1:37" x14ac:dyDescent="0.25">
      <c r="B44" s="48" t="s">
        <v>50</v>
      </c>
      <c r="D44" t="str">
        <f>+[1]ACTA!H9</f>
        <v>MARTHA E.RODRIGUEZ PEREZ</v>
      </c>
    </row>
  </sheetData>
  <mergeCells count="3">
    <mergeCell ref="A7:O7"/>
    <mergeCell ref="P7:AG7"/>
    <mergeCell ref="A36:F36"/>
  </mergeCells>
  <dataValidations count="2">
    <dataValidation type="custom" allowBlank="1" showInputMessage="1" showErrorMessage="1" sqref="AI9:AI35 F9:F35 L9:O35 X9:X35 AE9:AE35 Q9:R35 Z9:Z35 AG9:AG35" xr:uid="{387D8F97-A608-42A6-849B-17F48AAEE133}">
      <formula1>0</formula1>
    </dataValidation>
    <dataValidation type="custom" allowBlank="1" showInputMessage="1" showErrorMessage="1" sqref="M6" xr:uid="{5514D537-8AD5-4381-92D6-25B6CC446386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2021-04-07T21:23:58Z</dcterms:created>
  <dcterms:modified xsi:type="dcterms:W3CDTF">2021-04-07T21:24:09Z</dcterms:modified>
</cp:coreProperties>
</file>