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ute\Documents\PROCESO CONCILIACION CARTERA 2021\3-CLINICA LA MERCED-ATLANTICO\"/>
    </mc:Choice>
  </mc:AlternateContent>
  <xr:revisionPtr revIDLastSave="0" documentId="13_ncr:1_{88A05BE4-E2E0-454F-8BBD-BCF7439D5D3D}" xr6:coauthVersionLast="46" xr6:coauthVersionMax="46" xr10:uidLastSave="{00000000-0000-0000-0000-000000000000}"/>
  <bookViews>
    <workbookView xWindow="-120" yWindow="-120" windowWidth="20730" windowHeight="11160" xr2:uid="{4DF1FFA4-8080-44FA-97FA-9EB8CA2880B2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0" i="1" l="1"/>
  <c r="D58" i="1"/>
  <c r="D57" i="1"/>
  <c r="AF52" i="1"/>
  <c r="AD52" i="1"/>
  <c r="AC52" i="1"/>
  <c r="AB52" i="1"/>
  <c r="AA52" i="1"/>
  <c r="M52" i="1"/>
  <c r="L52" i="1"/>
  <c r="H52" i="1"/>
  <c r="AI51" i="1"/>
  <c r="AE51" i="1"/>
  <c r="X51" i="1"/>
  <c r="Z51" i="1" s="1"/>
  <c r="U51" i="1"/>
  <c r="S51" i="1"/>
  <c r="P51" i="1"/>
  <c r="R51" i="1" s="1"/>
  <c r="K51" i="1"/>
  <c r="J51" i="1"/>
  <c r="N51" i="1" s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R50" i="1" s="1"/>
  <c r="K50" i="1"/>
  <c r="J50" i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R49" i="1" s="1"/>
  <c r="K49" i="1"/>
  <c r="J49" i="1"/>
  <c r="N49" i="1" s="1"/>
  <c r="I49" i="1"/>
  <c r="G49" i="1"/>
  <c r="F49" i="1"/>
  <c r="E49" i="1"/>
  <c r="D49" i="1"/>
  <c r="C49" i="1"/>
  <c r="AI48" i="1"/>
  <c r="AE48" i="1"/>
  <c r="X48" i="1"/>
  <c r="Z48" i="1" s="1"/>
  <c r="U48" i="1"/>
  <c r="S48" i="1"/>
  <c r="P48" i="1"/>
  <c r="R48" i="1" s="1"/>
  <c r="K48" i="1"/>
  <c r="J48" i="1"/>
  <c r="N48" i="1" s="1"/>
  <c r="I48" i="1"/>
  <c r="G48" i="1"/>
  <c r="F48" i="1"/>
  <c r="E48" i="1"/>
  <c r="D48" i="1"/>
  <c r="C48" i="1"/>
  <c r="AI47" i="1"/>
  <c r="AE47" i="1"/>
  <c r="X47" i="1"/>
  <c r="Z47" i="1" s="1"/>
  <c r="U47" i="1"/>
  <c r="S47" i="1"/>
  <c r="Q47" i="1"/>
  <c r="P47" i="1"/>
  <c r="R47" i="1" s="1"/>
  <c r="K47" i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Q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U45" i="1"/>
  <c r="S45" i="1"/>
  <c r="Q45" i="1"/>
  <c r="P45" i="1"/>
  <c r="R45" i="1" s="1"/>
  <c r="K45" i="1"/>
  <c r="J45" i="1"/>
  <c r="N45" i="1" s="1"/>
  <c r="I45" i="1"/>
  <c r="G45" i="1"/>
  <c r="F45" i="1"/>
  <c r="E45" i="1"/>
  <c r="D45" i="1"/>
  <c r="C45" i="1"/>
  <c r="AI44" i="1"/>
  <c r="AE44" i="1"/>
  <c r="X44" i="1"/>
  <c r="Z44" i="1" s="1"/>
  <c r="U44" i="1"/>
  <c r="S44" i="1"/>
  <c r="P44" i="1"/>
  <c r="R44" i="1" s="1"/>
  <c r="K44" i="1"/>
  <c r="J44" i="1"/>
  <c r="N44" i="1" s="1"/>
  <c r="I44" i="1"/>
  <c r="G44" i="1"/>
  <c r="F44" i="1"/>
  <c r="E44" i="1"/>
  <c r="D44" i="1"/>
  <c r="C44" i="1"/>
  <c r="AI43" i="1"/>
  <c r="AE43" i="1"/>
  <c r="X43" i="1"/>
  <c r="Z43" i="1" s="1"/>
  <c r="U43" i="1"/>
  <c r="S43" i="1"/>
  <c r="Q43" i="1"/>
  <c r="P43" i="1"/>
  <c r="R43" i="1" s="1"/>
  <c r="K43" i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Q42" i="1"/>
  <c r="P42" i="1"/>
  <c r="R42" i="1" s="1"/>
  <c r="K42" i="1"/>
  <c r="J42" i="1"/>
  <c r="N42" i="1" s="1"/>
  <c r="I42" i="1"/>
  <c r="G42" i="1"/>
  <c r="F42" i="1"/>
  <c r="E42" i="1"/>
  <c r="D42" i="1"/>
  <c r="C42" i="1"/>
  <c r="AI41" i="1"/>
  <c r="AE41" i="1"/>
  <c r="X41" i="1"/>
  <c r="U41" i="1"/>
  <c r="S41" i="1"/>
  <c r="Q41" i="1"/>
  <c r="P41" i="1"/>
  <c r="R41" i="1" s="1"/>
  <c r="K41" i="1"/>
  <c r="J41" i="1"/>
  <c r="N41" i="1" s="1"/>
  <c r="I41" i="1"/>
  <c r="G41" i="1"/>
  <c r="F41" i="1"/>
  <c r="E41" i="1"/>
  <c r="D41" i="1"/>
  <c r="C41" i="1"/>
  <c r="AI40" i="1"/>
  <c r="AE40" i="1"/>
  <c r="X40" i="1"/>
  <c r="Z40" i="1" s="1"/>
  <c r="U40" i="1"/>
  <c r="S40" i="1"/>
  <c r="P40" i="1"/>
  <c r="K40" i="1"/>
  <c r="J40" i="1"/>
  <c r="N40" i="1" s="1"/>
  <c r="I40" i="1"/>
  <c r="G40" i="1"/>
  <c r="F40" i="1"/>
  <c r="E40" i="1"/>
  <c r="D40" i="1"/>
  <c r="C40" i="1"/>
  <c r="AI39" i="1"/>
  <c r="AE39" i="1"/>
  <c r="X39" i="1"/>
  <c r="Z39" i="1" s="1"/>
  <c r="U39" i="1"/>
  <c r="S39" i="1"/>
  <c r="Q39" i="1"/>
  <c r="P39" i="1"/>
  <c r="R39" i="1" s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Q38" i="1"/>
  <c r="P38" i="1"/>
  <c r="R38" i="1" s="1"/>
  <c r="K38" i="1"/>
  <c r="J38" i="1"/>
  <c r="N38" i="1" s="1"/>
  <c r="I38" i="1"/>
  <c r="G38" i="1"/>
  <c r="F38" i="1"/>
  <c r="E38" i="1"/>
  <c r="D38" i="1"/>
  <c r="C38" i="1"/>
  <c r="AI37" i="1"/>
  <c r="AE37" i="1"/>
  <c r="X37" i="1"/>
  <c r="U37" i="1"/>
  <c r="S37" i="1"/>
  <c r="Q37" i="1"/>
  <c r="P37" i="1"/>
  <c r="R37" i="1" s="1"/>
  <c r="K37" i="1"/>
  <c r="J37" i="1"/>
  <c r="N37" i="1" s="1"/>
  <c r="I37" i="1"/>
  <c r="G37" i="1"/>
  <c r="F37" i="1"/>
  <c r="E37" i="1"/>
  <c r="D37" i="1"/>
  <c r="C37" i="1"/>
  <c r="AI36" i="1"/>
  <c r="AE36" i="1"/>
  <c r="X36" i="1"/>
  <c r="Z36" i="1" s="1"/>
  <c r="U36" i="1"/>
  <c r="S36" i="1"/>
  <c r="P36" i="1"/>
  <c r="K36" i="1"/>
  <c r="J36" i="1"/>
  <c r="N36" i="1" s="1"/>
  <c r="I36" i="1"/>
  <c r="G36" i="1"/>
  <c r="F36" i="1"/>
  <c r="E36" i="1"/>
  <c r="D36" i="1"/>
  <c r="C36" i="1"/>
  <c r="AI35" i="1"/>
  <c r="AE35" i="1"/>
  <c r="X35" i="1"/>
  <c r="Z35" i="1" s="1"/>
  <c r="U35" i="1"/>
  <c r="S35" i="1"/>
  <c r="Q35" i="1"/>
  <c r="P35" i="1"/>
  <c r="R35" i="1" s="1"/>
  <c r="K35" i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Q34" i="1"/>
  <c r="P34" i="1"/>
  <c r="R34" i="1" s="1"/>
  <c r="K34" i="1"/>
  <c r="J34" i="1"/>
  <c r="N34" i="1" s="1"/>
  <c r="I34" i="1"/>
  <c r="G34" i="1"/>
  <c r="F34" i="1"/>
  <c r="E34" i="1"/>
  <c r="D34" i="1"/>
  <c r="C34" i="1"/>
  <c r="AI33" i="1"/>
  <c r="AE33" i="1"/>
  <c r="X33" i="1"/>
  <c r="U33" i="1"/>
  <c r="S33" i="1"/>
  <c r="Q33" i="1"/>
  <c r="P33" i="1"/>
  <c r="R33" i="1" s="1"/>
  <c r="K33" i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P32" i="1"/>
  <c r="Q32" i="1" s="1"/>
  <c r="K32" i="1"/>
  <c r="J32" i="1"/>
  <c r="N32" i="1" s="1"/>
  <c r="I32" i="1"/>
  <c r="G32" i="1"/>
  <c r="F32" i="1"/>
  <c r="E32" i="1"/>
  <c r="D32" i="1"/>
  <c r="C32" i="1"/>
  <c r="AI31" i="1"/>
  <c r="AE31" i="1"/>
  <c r="X31" i="1"/>
  <c r="Z31" i="1" s="1"/>
  <c r="U31" i="1"/>
  <c r="S31" i="1"/>
  <c r="Q31" i="1"/>
  <c r="P31" i="1"/>
  <c r="R31" i="1" s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Q30" i="1"/>
  <c r="P30" i="1"/>
  <c r="R30" i="1" s="1"/>
  <c r="K30" i="1"/>
  <c r="J30" i="1"/>
  <c r="I30" i="1"/>
  <c r="G30" i="1"/>
  <c r="F30" i="1"/>
  <c r="E30" i="1"/>
  <c r="D30" i="1"/>
  <c r="C30" i="1"/>
  <c r="AI29" i="1"/>
  <c r="AE29" i="1"/>
  <c r="X29" i="1"/>
  <c r="U29" i="1"/>
  <c r="S29" i="1"/>
  <c r="Q29" i="1"/>
  <c r="P29" i="1"/>
  <c r="R29" i="1" s="1"/>
  <c r="K29" i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P28" i="1"/>
  <c r="Q28" i="1" s="1"/>
  <c r="K28" i="1"/>
  <c r="J28" i="1"/>
  <c r="N28" i="1" s="1"/>
  <c r="I28" i="1"/>
  <c r="G28" i="1"/>
  <c r="F28" i="1"/>
  <c r="E28" i="1"/>
  <c r="D28" i="1"/>
  <c r="C28" i="1"/>
  <c r="AI27" i="1"/>
  <c r="AE27" i="1"/>
  <c r="X27" i="1"/>
  <c r="Z27" i="1" s="1"/>
  <c r="U27" i="1"/>
  <c r="S27" i="1"/>
  <c r="Q27" i="1"/>
  <c r="P27" i="1"/>
  <c r="R27" i="1" s="1"/>
  <c r="K27" i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Q26" i="1"/>
  <c r="P26" i="1"/>
  <c r="R26" i="1" s="1"/>
  <c r="K26" i="1"/>
  <c r="J26" i="1"/>
  <c r="N26" i="1" s="1"/>
  <c r="AG26" i="1" s="1"/>
  <c r="I26" i="1"/>
  <c r="G26" i="1"/>
  <c r="F26" i="1"/>
  <c r="E26" i="1"/>
  <c r="D26" i="1"/>
  <c r="C26" i="1"/>
  <c r="AI25" i="1"/>
  <c r="AE25" i="1"/>
  <c r="X25" i="1"/>
  <c r="U25" i="1"/>
  <c r="S25" i="1"/>
  <c r="Q25" i="1"/>
  <c r="P25" i="1"/>
  <c r="K25" i="1"/>
  <c r="J25" i="1"/>
  <c r="N25" i="1" s="1"/>
  <c r="I25" i="1"/>
  <c r="G25" i="1"/>
  <c r="F25" i="1"/>
  <c r="E25" i="1"/>
  <c r="D25" i="1"/>
  <c r="C25" i="1"/>
  <c r="AI24" i="1"/>
  <c r="AE24" i="1"/>
  <c r="X24" i="1"/>
  <c r="U24" i="1"/>
  <c r="S24" i="1"/>
  <c r="P24" i="1"/>
  <c r="R24" i="1" s="1"/>
  <c r="K24" i="1"/>
  <c r="J24" i="1"/>
  <c r="I24" i="1"/>
  <c r="G24" i="1"/>
  <c r="F24" i="1"/>
  <c r="E24" i="1"/>
  <c r="D24" i="1"/>
  <c r="C24" i="1"/>
  <c r="AI23" i="1"/>
  <c r="AE23" i="1"/>
  <c r="Z23" i="1" s="1"/>
  <c r="X23" i="1"/>
  <c r="U23" i="1"/>
  <c r="S23" i="1"/>
  <c r="P23" i="1"/>
  <c r="R23" i="1" s="1"/>
  <c r="K23" i="1"/>
  <c r="J23" i="1"/>
  <c r="N23" i="1" s="1"/>
  <c r="I23" i="1"/>
  <c r="G23" i="1"/>
  <c r="F23" i="1"/>
  <c r="E23" i="1"/>
  <c r="D23" i="1"/>
  <c r="C23" i="1"/>
  <c r="AI22" i="1"/>
  <c r="AE22" i="1"/>
  <c r="X22" i="1"/>
  <c r="U22" i="1"/>
  <c r="S22" i="1"/>
  <c r="P22" i="1"/>
  <c r="R22" i="1" s="1"/>
  <c r="K22" i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J21" i="1"/>
  <c r="N21" i="1" s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K19" i="1"/>
  <c r="J19" i="1"/>
  <c r="N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I17" i="1"/>
  <c r="G17" i="1"/>
  <c r="F17" i="1"/>
  <c r="E17" i="1"/>
  <c r="D17" i="1"/>
  <c r="C17" i="1"/>
  <c r="AI16" i="1"/>
  <c r="AE16" i="1"/>
  <c r="X16" i="1"/>
  <c r="Z16" i="1" s="1"/>
  <c r="U16" i="1"/>
  <c r="S16" i="1"/>
  <c r="P16" i="1"/>
  <c r="K16" i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I10" i="1"/>
  <c r="G10" i="1"/>
  <c r="F10" i="1"/>
  <c r="E10" i="1"/>
  <c r="D10" i="1"/>
  <c r="C10" i="1"/>
  <c r="AI9" i="1"/>
  <c r="AE9" i="1"/>
  <c r="X9" i="1"/>
  <c r="U9" i="1"/>
  <c r="S9" i="1"/>
  <c r="S52" i="1" s="1"/>
  <c r="P9" i="1"/>
  <c r="R9" i="1" s="1"/>
  <c r="K9" i="1"/>
  <c r="J9" i="1"/>
  <c r="I9" i="1"/>
  <c r="I52" i="1" s="1"/>
  <c r="G9" i="1"/>
  <c r="F9" i="1"/>
  <c r="E9" i="1"/>
  <c r="D9" i="1"/>
  <c r="C9" i="1"/>
  <c r="E4" i="1"/>
  <c r="B3" i="1"/>
  <c r="R36" i="1" l="1"/>
  <c r="R40" i="1"/>
  <c r="J52" i="1"/>
  <c r="Q40" i="1"/>
  <c r="Q44" i="1"/>
  <c r="Q48" i="1"/>
  <c r="K52" i="1"/>
  <c r="X52" i="1"/>
  <c r="O34" i="1"/>
  <c r="AG36" i="1"/>
  <c r="O38" i="1"/>
  <c r="AG40" i="1"/>
  <c r="O42" i="1"/>
  <c r="AG44" i="1"/>
  <c r="O46" i="1"/>
  <c r="AG48" i="1"/>
  <c r="R28" i="1"/>
  <c r="AG28" i="1" s="1"/>
  <c r="R32" i="1"/>
  <c r="AG32" i="1" s="1"/>
  <c r="U52" i="1"/>
  <c r="R16" i="1"/>
  <c r="Z22" i="1"/>
  <c r="Z24" i="1"/>
  <c r="Q36" i="1"/>
  <c r="G52" i="1"/>
  <c r="AE52" i="1"/>
  <c r="N10" i="1"/>
  <c r="O10" i="1" s="1"/>
  <c r="N12" i="1"/>
  <c r="N14" i="1"/>
  <c r="N16" i="1"/>
  <c r="AG16" i="1" s="1"/>
  <c r="N18" i="1"/>
  <c r="O18" i="1" s="1"/>
  <c r="N20" i="1"/>
  <c r="N22" i="1"/>
  <c r="N24" i="1"/>
  <c r="Z25" i="1"/>
  <c r="N27" i="1"/>
  <c r="AG27" i="1" s="1"/>
  <c r="Z29" i="1"/>
  <c r="N31" i="1"/>
  <c r="AG31" i="1" s="1"/>
  <c r="Z33" i="1"/>
  <c r="N35" i="1"/>
  <c r="AG35" i="1" s="1"/>
  <c r="O37" i="1"/>
  <c r="Z37" i="1"/>
  <c r="AG37" i="1" s="1"/>
  <c r="N39" i="1"/>
  <c r="AG39" i="1" s="1"/>
  <c r="O41" i="1"/>
  <c r="Z41" i="1"/>
  <c r="N43" i="1"/>
  <c r="AG43" i="1" s="1"/>
  <c r="O45" i="1"/>
  <c r="Z45" i="1"/>
  <c r="N47" i="1"/>
  <c r="AG47" i="1" s="1"/>
  <c r="O49" i="1"/>
  <c r="N50" i="1"/>
  <c r="AG50" i="1" s="1"/>
  <c r="AG51" i="1"/>
  <c r="O11" i="1"/>
  <c r="AG13" i="1"/>
  <c r="O15" i="1"/>
  <c r="AG17" i="1"/>
  <c r="O19" i="1"/>
  <c r="O21" i="1"/>
  <c r="AG23" i="1"/>
  <c r="O12" i="1"/>
  <c r="O14" i="1"/>
  <c r="O16" i="1"/>
  <c r="O20" i="1"/>
  <c r="AG22" i="1"/>
  <c r="AG24" i="1"/>
  <c r="O13" i="1"/>
  <c r="AG12" i="1"/>
  <c r="AG14" i="1"/>
  <c r="AG15" i="1"/>
  <c r="AG19" i="1"/>
  <c r="AG20" i="1"/>
  <c r="AG21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O28" i="1"/>
  <c r="N30" i="1"/>
  <c r="AG30" i="1" s="1"/>
  <c r="O32" i="1"/>
  <c r="AG34" i="1"/>
  <c r="O36" i="1"/>
  <c r="AG38" i="1"/>
  <c r="O40" i="1"/>
  <c r="AG42" i="1"/>
  <c r="O44" i="1"/>
  <c r="AG46" i="1"/>
  <c r="O48" i="1"/>
  <c r="AG11" i="1"/>
  <c r="Q9" i="1"/>
  <c r="N9" i="1"/>
  <c r="Z9" i="1"/>
  <c r="Z52" i="1" s="1"/>
  <c r="O25" i="1"/>
  <c r="R25" i="1"/>
  <c r="O26" i="1"/>
  <c r="O27" i="1"/>
  <c r="N29" i="1"/>
  <c r="AG29" i="1" s="1"/>
  <c r="N33" i="1"/>
  <c r="O35" i="1"/>
  <c r="AG41" i="1"/>
  <c r="O43" i="1"/>
  <c r="AG45" i="1"/>
  <c r="O47" i="1"/>
  <c r="AG49" i="1"/>
  <c r="O50" i="1"/>
  <c r="O17" i="1"/>
  <c r="O22" i="1"/>
  <c r="O23" i="1"/>
  <c r="O24" i="1"/>
  <c r="O30" i="1"/>
  <c r="O29" i="1"/>
  <c r="O51" i="1"/>
  <c r="Q49" i="1"/>
  <c r="Q50" i="1"/>
  <c r="Q51" i="1"/>
  <c r="AG33" i="1" l="1"/>
  <c r="O39" i="1"/>
  <c r="O31" i="1"/>
  <c r="R52" i="1"/>
  <c r="AG10" i="1"/>
  <c r="AG18" i="1"/>
  <c r="O33" i="1"/>
  <c r="AG25" i="1"/>
  <c r="N52" i="1"/>
  <c r="AG9" i="1"/>
  <c r="Q52" i="1"/>
  <c r="O9" i="1"/>
  <c r="O52" i="1" s="1"/>
  <c r="AG52" i="1" l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tc={AE8B73F5-1422-4CF1-9255-851100D36BBF}</author>
    <author>tc={68C5B592-D0F7-419F-B44D-AB33384CBA17}</author>
    <author>tc={74C160E0-D388-423E-8F75-248C420DA97D}</author>
    <author>tc={1B1EC39E-6C25-4F4D-927B-739BE714829F}</author>
    <author>tc={8E0C533A-88AE-403D-B7D1-85718F2A17F4}</author>
    <author>tc={0ABF7DCC-A426-4E37-AE7F-AEBA442A5BF1}</author>
  </authors>
  <commentList>
    <comment ref="J8" authorId="0" shapeId="0" xr:uid="{AE8B73F5-1422-4CF1-9255-851100D36B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8C5B592-D0F7-419F-B44D-AB33384CBA1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74C160E0-D388-423E-8F75-248C420DA97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B1EC39E-6C25-4F4D-927B-739BE714829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E0C533A-88AE-403D-B7D1-85718F2A17F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ABF7DCC-A426-4E37-AE7F-AEBA442A5BF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<sst xmlns="http://schemas.openxmlformats.org/spreadsheetml/2006/main" count="221" uniqueCount="51">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</sst>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1A5C9C0F-97A5-4CEF-92E1-12F6DE50B8B6}"/>
    <cellStyle name="Normal 4" xfId="3" xr:uid="{239541E5-0B97-4FBE-8C08-402B3686DA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CION%20CLINICA%20LA%20MERCED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C421405</v>
          </cell>
          <cell r="B3">
            <v>421405</v>
          </cell>
          <cell r="C3">
            <v>42044</v>
          </cell>
          <cell r="D3">
            <v>42105</v>
          </cell>
          <cell r="F3">
            <v>9440263</v>
          </cell>
          <cell r="G3" t="str">
            <v>DEVUELTA</v>
          </cell>
          <cell r="K3">
            <v>9440263</v>
          </cell>
        </row>
        <row r="4">
          <cell r="A4" t="str">
            <v>C421405</v>
          </cell>
          <cell r="B4">
            <v>421405</v>
          </cell>
          <cell r="C4">
            <v>42044</v>
          </cell>
          <cell r="D4">
            <v>42105</v>
          </cell>
          <cell r="F4">
            <v>1956183</v>
          </cell>
          <cell r="G4" t="str">
            <v>DEVUELTA</v>
          </cell>
          <cell r="K4">
            <v>1956183</v>
          </cell>
        </row>
        <row r="5">
          <cell r="A5" t="str">
            <v>C459421</v>
          </cell>
          <cell r="B5">
            <v>459421</v>
          </cell>
          <cell r="C5">
            <v>42511</v>
          </cell>
          <cell r="D5">
            <v>42570</v>
          </cell>
          <cell r="F5">
            <v>154208</v>
          </cell>
          <cell r="G5" t="str">
            <v>GLOSAS POR CONCILIAR</v>
          </cell>
          <cell r="L5">
            <v>154208</v>
          </cell>
        </row>
        <row r="6">
          <cell r="A6" t="str">
            <v>C461807</v>
          </cell>
          <cell r="B6">
            <v>461807</v>
          </cell>
          <cell r="C6">
            <v>42536</v>
          </cell>
          <cell r="D6">
            <v>42570</v>
          </cell>
          <cell r="F6">
            <v>34536</v>
          </cell>
          <cell r="G6" t="str">
            <v>GLOSAS POR CONCILIAR</v>
          </cell>
          <cell r="L6">
            <v>34536</v>
          </cell>
        </row>
        <row r="7">
          <cell r="A7" t="str">
            <v>C529832</v>
          </cell>
          <cell r="B7">
            <v>529832</v>
          </cell>
          <cell r="C7">
            <v>43171</v>
          </cell>
          <cell r="D7">
            <v>43433</v>
          </cell>
          <cell r="F7">
            <v>72787</v>
          </cell>
          <cell r="G7" t="str">
            <v>NO RADICADA</v>
          </cell>
          <cell r="I7">
            <v>72787</v>
          </cell>
        </row>
        <row r="8">
          <cell r="A8" t="str">
            <v>C535010</v>
          </cell>
          <cell r="B8">
            <v>535010</v>
          </cell>
          <cell r="C8">
            <v>43215</v>
          </cell>
          <cell r="D8">
            <v>43433</v>
          </cell>
          <cell r="F8">
            <v>242272</v>
          </cell>
          <cell r="G8" t="str">
            <v>NO RADICADA</v>
          </cell>
          <cell r="I8">
            <v>242272</v>
          </cell>
        </row>
        <row r="9">
          <cell r="A9" t="str">
            <v>C537706</v>
          </cell>
          <cell r="B9">
            <v>537706</v>
          </cell>
          <cell r="C9">
            <v>43237</v>
          </cell>
          <cell r="D9">
            <v>43433</v>
          </cell>
          <cell r="F9">
            <v>1201974</v>
          </cell>
          <cell r="G9" t="str">
            <v>NO RADICADA</v>
          </cell>
          <cell r="I9">
            <v>1201974</v>
          </cell>
        </row>
        <row r="10">
          <cell r="A10" t="str">
            <v>C537707</v>
          </cell>
          <cell r="B10">
            <v>537707</v>
          </cell>
          <cell r="C10">
            <v>43237</v>
          </cell>
          <cell r="D10">
            <v>43433</v>
          </cell>
          <cell r="F10">
            <v>1987740</v>
          </cell>
          <cell r="G10" t="str">
            <v>NO RADICADA</v>
          </cell>
          <cell r="I10">
            <v>1987740</v>
          </cell>
        </row>
        <row r="11">
          <cell r="A11" t="str">
            <v>C537708</v>
          </cell>
          <cell r="B11">
            <v>537708</v>
          </cell>
          <cell r="C11">
            <v>43237</v>
          </cell>
          <cell r="D11">
            <v>43433</v>
          </cell>
          <cell r="F11">
            <v>544928</v>
          </cell>
          <cell r="G11" t="str">
            <v>NO RADICADA</v>
          </cell>
          <cell r="I11">
            <v>544928</v>
          </cell>
        </row>
        <row r="12">
          <cell r="A12" t="str">
            <v>C537709</v>
          </cell>
          <cell r="B12">
            <v>537709</v>
          </cell>
          <cell r="C12">
            <v>43237</v>
          </cell>
          <cell r="D12">
            <v>43433</v>
          </cell>
          <cell r="F12">
            <v>4084674</v>
          </cell>
          <cell r="G12" t="str">
            <v>NO RADICADA</v>
          </cell>
          <cell r="I12">
            <v>4084674</v>
          </cell>
        </row>
        <row r="13">
          <cell r="A13" t="str">
            <v>C537711</v>
          </cell>
          <cell r="B13">
            <v>537711</v>
          </cell>
          <cell r="C13">
            <v>43237</v>
          </cell>
          <cell r="D13">
            <v>43433</v>
          </cell>
          <cell r="F13">
            <v>306211</v>
          </cell>
          <cell r="G13" t="str">
            <v>NO RADICADA</v>
          </cell>
          <cell r="I13">
            <v>306211</v>
          </cell>
        </row>
        <row r="14">
          <cell r="A14" t="str">
            <v>C537712</v>
          </cell>
          <cell r="B14">
            <v>537712</v>
          </cell>
          <cell r="C14">
            <v>43237</v>
          </cell>
          <cell r="D14">
            <v>43433</v>
          </cell>
          <cell r="F14">
            <v>276468</v>
          </cell>
          <cell r="G14" t="str">
            <v>NO RADICADA</v>
          </cell>
          <cell r="I14">
            <v>276468</v>
          </cell>
        </row>
        <row r="15">
          <cell r="A15" t="str">
            <v>C537713</v>
          </cell>
          <cell r="B15">
            <v>537713</v>
          </cell>
          <cell r="C15">
            <v>43237</v>
          </cell>
          <cell r="D15">
            <v>43433</v>
          </cell>
          <cell r="F15">
            <v>418341</v>
          </cell>
          <cell r="G15" t="str">
            <v>NO RADICADA</v>
          </cell>
          <cell r="I15">
            <v>418341</v>
          </cell>
        </row>
        <row r="16">
          <cell r="A16" t="str">
            <v>C537714</v>
          </cell>
          <cell r="B16">
            <v>537714</v>
          </cell>
          <cell r="C16">
            <v>43237</v>
          </cell>
          <cell r="D16">
            <v>43433</v>
          </cell>
          <cell r="F16">
            <v>220162</v>
          </cell>
          <cell r="G16" t="str">
            <v>NO RADICADA</v>
          </cell>
          <cell r="I16">
            <v>220162</v>
          </cell>
        </row>
        <row r="17">
          <cell r="A17" t="str">
            <v>C537715</v>
          </cell>
          <cell r="B17">
            <v>537715</v>
          </cell>
          <cell r="C17">
            <v>43237</v>
          </cell>
          <cell r="D17">
            <v>43433</v>
          </cell>
          <cell r="F17">
            <v>285272</v>
          </cell>
          <cell r="G17" t="str">
            <v>NO RADICADA</v>
          </cell>
          <cell r="I17">
            <v>285272</v>
          </cell>
        </row>
        <row r="18">
          <cell r="A18" t="str">
            <v>C537716</v>
          </cell>
          <cell r="B18">
            <v>537716</v>
          </cell>
          <cell r="C18">
            <v>43237</v>
          </cell>
          <cell r="D18">
            <v>43433</v>
          </cell>
          <cell r="F18">
            <v>131601</v>
          </cell>
          <cell r="G18" t="str">
            <v>NO RADICADA</v>
          </cell>
          <cell r="I18">
            <v>131601</v>
          </cell>
        </row>
        <row r="19">
          <cell r="A19" t="str">
            <v>C537717</v>
          </cell>
          <cell r="B19">
            <v>537717</v>
          </cell>
          <cell r="C19">
            <v>43237</v>
          </cell>
          <cell r="D19">
            <v>43433</v>
          </cell>
          <cell r="F19">
            <v>105699</v>
          </cell>
          <cell r="G19" t="str">
            <v>NO RADICADA</v>
          </cell>
          <cell r="I19">
            <v>105699</v>
          </cell>
        </row>
        <row r="20">
          <cell r="A20" t="str">
            <v>C537718</v>
          </cell>
          <cell r="B20">
            <v>537718</v>
          </cell>
          <cell r="C20">
            <v>43237</v>
          </cell>
          <cell r="D20">
            <v>43433</v>
          </cell>
          <cell r="F20">
            <v>228596</v>
          </cell>
          <cell r="G20" t="str">
            <v>NO RADICADA</v>
          </cell>
          <cell r="I20">
            <v>228596</v>
          </cell>
        </row>
        <row r="21">
          <cell r="A21" t="str">
            <v>C537719</v>
          </cell>
          <cell r="B21">
            <v>537719</v>
          </cell>
          <cell r="C21">
            <v>43237</v>
          </cell>
          <cell r="D21">
            <v>43433</v>
          </cell>
          <cell r="F21">
            <v>683697</v>
          </cell>
          <cell r="G21" t="str">
            <v>NO RADICADA</v>
          </cell>
          <cell r="I21">
            <v>683697</v>
          </cell>
        </row>
        <row r="22">
          <cell r="A22" t="str">
            <v>C537720</v>
          </cell>
          <cell r="B22">
            <v>537720</v>
          </cell>
          <cell r="C22">
            <v>43237</v>
          </cell>
          <cell r="D22">
            <v>43433</v>
          </cell>
          <cell r="F22">
            <v>593567</v>
          </cell>
          <cell r="G22" t="str">
            <v>NO RADICADA</v>
          </cell>
          <cell r="I22">
            <v>593567</v>
          </cell>
        </row>
        <row r="23">
          <cell r="A23" t="str">
            <v>C537721</v>
          </cell>
          <cell r="B23">
            <v>537721</v>
          </cell>
          <cell r="C23">
            <v>43237</v>
          </cell>
          <cell r="D23">
            <v>43433</v>
          </cell>
          <cell r="F23">
            <v>1480826</v>
          </cell>
          <cell r="G23" t="str">
            <v>NO RADICADA</v>
          </cell>
          <cell r="I23">
            <v>1480826</v>
          </cell>
        </row>
        <row r="24">
          <cell r="A24" t="str">
            <v>C537722</v>
          </cell>
          <cell r="B24">
            <v>537722</v>
          </cell>
          <cell r="C24">
            <v>43237</v>
          </cell>
          <cell r="D24">
            <v>43433</v>
          </cell>
          <cell r="F24">
            <v>563104</v>
          </cell>
          <cell r="G24" t="str">
            <v>NO RADICADA</v>
          </cell>
          <cell r="I24">
            <v>563104</v>
          </cell>
        </row>
        <row r="25">
          <cell r="A25" t="str">
            <v>C537723</v>
          </cell>
          <cell r="B25">
            <v>537723</v>
          </cell>
          <cell r="C25">
            <v>43237</v>
          </cell>
          <cell r="D25">
            <v>43433</v>
          </cell>
          <cell r="F25">
            <v>240904</v>
          </cell>
          <cell r="G25" t="str">
            <v>NO RADICADA</v>
          </cell>
          <cell r="I25">
            <v>240904</v>
          </cell>
        </row>
        <row r="26">
          <cell r="A26" t="str">
            <v>C537724</v>
          </cell>
          <cell r="B26">
            <v>537724</v>
          </cell>
          <cell r="C26">
            <v>43237</v>
          </cell>
          <cell r="D26">
            <v>43433</v>
          </cell>
          <cell r="F26">
            <v>4625282</v>
          </cell>
          <cell r="G26" t="str">
            <v>NO RADICADA</v>
          </cell>
          <cell r="I26">
            <v>4625282</v>
          </cell>
        </row>
        <row r="27">
          <cell r="A27" t="str">
            <v>C538059</v>
          </cell>
          <cell r="B27">
            <v>538059</v>
          </cell>
          <cell r="C27">
            <v>43241</v>
          </cell>
          <cell r="D27">
            <v>43433</v>
          </cell>
          <cell r="F27">
            <v>2275860</v>
          </cell>
          <cell r="G27" t="str">
            <v>NO RADICADA</v>
          </cell>
          <cell r="I27">
            <v>2275860</v>
          </cell>
        </row>
        <row r="28">
          <cell r="A28" t="str">
            <v>C538803</v>
          </cell>
          <cell r="B28">
            <v>538803</v>
          </cell>
          <cell r="C28">
            <v>43248</v>
          </cell>
          <cell r="D28">
            <v>43433</v>
          </cell>
          <cell r="F28">
            <v>680919</v>
          </cell>
          <cell r="G28" t="str">
            <v>NO RADICADA</v>
          </cell>
          <cell r="I28">
            <v>680919</v>
          </cell>
        </row>
        <row r="29">
          <cell r="A29" t="str">
            <v>C539722</v>
          </cell>
          <cell r="B29">
            <v>539722</v>
          </cell>
          <cell r="C29">
            <v>43254</v>
          </cell>
          <cell r="D29">
            <v>43433</v>
          </cell>
          <cell r="F29">
            <v>207078</v>
          </cell>
          <cell r="G29" t="str">
            <v>NO RADICADA</v>
          </cell>
          <cell r="I29">
            <v>207078</v>
          </cell>
        </row>
        <row r="30">
          <cell r="A30" t="str">
            <v>C539994</v>
          </cell>
          <cell r="B30">
            <v>539994</v>
          </cell>
          <cell r="C30">
            <v>43257</v>
          </cell>
          <cell r="D30">
            <v>43433</v>
          </cell>
          <cell r="F30">
            <v>113887</v>
          </cell>
          <cell r="G30" t="str">
            <v>NO RADICADA</v>
          </cell>
          <cell r="I30">
            <v>113887</v>
          </cell>
        </row>
        <row r="31">
          <cell r="A31" t="str">
            <v>C542644</v>
          </cell>
          <cell r="B31">
            <v>542644</v>
          </cell>
          <cell r="C31">
            <v>43277</v>
          </cell>
          <cell r="D31">
            <v>43433</v>
          </cell>
          <cell r="F31">
            <v>663080</v>
          </cell>
          <cell r="G31" t="str">
            <v>NO RADICADA</v>
          </cell>
          <cell r="I31">
            <v>663080</v>
          </cell>
        </row>
        <row r="32">
          <cell r="A32" t="str">
            <v>C548230</v>
          </cell>
          <cell r="B32">
            <v>548230</v>
          </cell>
          <cell r="C32">
            <v>43325</v>
          </cell>
          <cell r="D32">
            <v>43433</v>
          </cell>
          <cell r="F32">
            <v>1204244</v>
          </cell>
          <cell r="G32" t="str">
            <v>NO RADICADA</v>
          </cell>
          <cell r="I32">
            <v>1204244</v>
          </cell>
        </row>
        <row r="33">
          <cell r="A33" t="str">
            <v>C548303</v>
          </cell>
          <cell r="B33">
            <v>548303</v>
          </cell>
          <cell r="C33">
            <v>43326</v>
          </cell>
          <cell r="D33">
            <v>43433</v>
          </cell>
          <cell r="F33">
            <v>506444</v>
          </cell>
          <cell r="G33" t="str">
            <v>NO RADICADA</v>
          </cell>
          <cell r="I33">
            <v>506444</v>
          </cell>
        </row>
        <row r="34">
          <cell r="A34" t="str">
            <v>C549808</v>
          </cell>
          <cell r="B34">
            <v>549808</v>
          </cell>
          <cell r="C34">
            <v>43339</v>
          </cell>
          <cell r="D34">
            <v>43433</v>
          </cell>
          <cell r="F34">
            <v>267253</v>
          </cell>
          <cell r="G34" t="str">
            <v>NO RADICADA</v>
          </cell>
          <cell r="I34">
            <v>267253</v>
          </cell>
        </row>
        <row r="35">
          <cell r="A35" t="str">
            <v>C551290</v>
          </cell>
          <cell r="B35">
            <v>551290</v>
          </cell>
          <cell r="C35">
            <v>43349</v>
          </cell>
          <cell r="D35">
            <v>43433</v>
          </cell>
          <cell r="F35">
            <v>2377360</v>
          </cell>
          <cell r="G35" t="str">
            <v>NO RADICADA</v>
          </cell>
          <cell r="I35">
            <v>2377360</v>
          </cell>
        </row>
        <row r="36">
          <cell r="A36" t="str">
            <v>C552531</v>
          </cell>
          <cell r="B36">
            <v>552531</v>
          </cell>
          <cell r="C36">
            <v>43361</v>
          </cell>
          <cell r="D36">
            <v>43433</v>
          </cell>
          <cell r="F36">
            <v>56914</v>
          </cell>
          <cell r="G36" t="str">
            <v>NO RADICADA</v>
          </cell>
          <cell r="I36">
            <v>56914</v>
          </cell>
        </row>
        <row r="37">
          <cell r="A37" t="str">
            <v>C635638</v>
          </cell>
          <cell r="B37">
            <v>635638</v>
          </cell>
          <cell r="C37">
            <v>43998.450694444444</v>
          </cell>
          <cell r="D37">
            <v>44001</v>
          </cell>
          <cell r="F37">
            <v>389950.84</v>
          </cell>
          <cell r="G37" t="str">
            <v>GLOSAS POR CONCILIAR</v>
          </cell>
          <cell r="L37">
            <v>389950.84</v>
          </cell>
        </row>
        <row r="38">
          <cell r="A38" t="str">
            <v>C637705</v>
          </cell>
          <cell r="B38">
            <v>637705</v>
          </cell>
          <cell r="C38">
            <v>44015.686805555553</v>
          </cell>
          <cell r="D38">
            <v>44020</v>
          </cell>
          <cell r="F38">
            <v>428845.88</v>
          </cell>
          <cell r="G38" t="str">
            <v>GLOSAS POR CONCILIAR</v>
          </cell>
          <cell r="L38">
            <v>428845.88</v>
          </cell>
        </row>
        <row r="39">
          <cell r="A39" t="str">
            <v>C638424</v>
          </cell>
          <cell r="B39">
            <v>638424</v>
          </cell>
          <cell r="C39">
            <v>44022.317361111112</v>
          </cell>
          <cell r="D39">
            <v>44048</v>
          </cell>
          <cell r="F39">
            <v>1162051.96</v>
          </cell>
          <cell r="G39" t="str">
            <v>GLOSAS POR CONCILIAR</v>
          </cell>
          <cell r="L39">
            <v>1162051.96</v>
          </cell>
        </row>
        <row r="40">
          <cell r="A40" t="str">
            <v>C639171</v>
          </cell>
          <cell r="B40">
            <v>639171</v>
          </cell>
          <cell r="C40">
            <v>44029.45416666667</v>
          </cell>
          <cell r="D40">
            <v>44048</v>
          </cell>
          <cell r="F40">
            <v>240660.24</v>
          </cell>
          <cell r="G40" t="str">
            <v>GLOSAS POR CONCILIAR</v>
          </cell>
          <cell r="L40">
            <v>240660.24</v>
          </cell>
        </row>
        <row r="41">
          <cell r="A41" t="str">
            <v>C1001012</v>
          </cell>
          <cell r="B41">
            <v>1001012</v>
          </cell>
          <cell r="C41">
            <v>44055.466666666667</v>
          </cell>
          <cell r="D41">
            <v>44063</v>
          </cell>
          <cell r="F41">
            <v>46072</v>
          </cell>
          <cell r="G41" t="str">
            <v>GLOSAS POR CONCILIAR</v>
          </cell>
          <cell r="L41">
            <v>46072</v>
          </cell>
        </row>
        <row r="42">
          <cell r="A42" t="str">
            <v>C1002983</v>
          </cell>
          <cell r="B42">
            <v>1002983</v>
          </cell>
          <cell r="C42">
            <v>44070.49722222222</v>
          </cell>
          <cell r="D42">
            <v>44155</v>
          </cell>
          <cell r="F42">
            <v>274707.03999999998</v>
          </cell>
          <cell r="G42" t="str">
            <v>CANCELADO Y GLOSA LEGALIZADA</v>
          </cell>
          <cell r="M42">
            <v>101157.12000000011</v>
          </cell>
          <cell r="Q42">
            <v>173549.91999999987</v>
          </cell>
        </row>
        <row r="43">
          <cell r="A43" t="str">
            <v>C1010629</v>
          </cell>
          <cell r="B43">
            <v>1010629</v>
          </cell>
          <cell r="C43">
            <v>44118.329861111109</v>
          </cell>
          <cell r="D43">
            <v>44144</v>
          </cell>
          <cell r="F43">
            <v>140575.67999999999</v>
          </cell>
          <cell r="G43" t="str">
            <v>GLOSAS POR CONCILIAR</v>
          </cell>
          <cell r="L43">
            <v>140575.67999999999</v>
          </cell>
        </row>
        <row r="44">
          <cell r="A44" t="str">
            <v>C1016784</v>
          </cell>
          <cell r="B44">
            <v>1016784</v>
          </cell>
          <cell r="C44">
            <v>44159.303472222222</v>
          </cell>
          <cell r="D44">
            <v>44172</v>
          </cell>
          <cell r="F44">
            <v>235800</v>
          </cell>
          <cell r="G44" t="str">
            <v>GLOSAS POR CONCILIAR</v>
          </cell>
          <cell r="L44">
            <v>235800</v>
          </cell>
        </row>
        <row r="45">
          <cell r="A45" t="str">
            <v>C1018600</v>
          </cell>
          <cell r="B45">
            <v>1018600</v>
          </cell>
          <cell r="C45">
            <v>44169.686111111114</v>
          </cell>
          <cell r="D45">
            <v>44182</v>
          </cell>
          <cell r="F45">
            <v>29117.759999999998</v>
          </cell>
          <cell r="G45" t="str">
            <v>GLOSAS POR CONCILIAR</v>
          </cell>
          <cell r="L45">
            <v>29117.759999999998</v>
          </cell>
        </row>
      </sheetData>
      <sheetData sheetId="2"/>
      <sheetData sheetId="3">
        <row r="9">
          <cell r="I9" t="str">
            <v>CLINICA LA MERCED BQUILLA SOC POR ACCIONES SIMPLIFICADAS</v>
          </cell>
        </row>
        <row r="12">
          <cell r="D12" t="str">
            <v>LUISA FERNANDA MATUTE ROMERO</v>
          </cell>
          <cell r="I12" t="str">
            <v>DAYANA MAIGUEL ACOSTA</v>
          </cell>
        </row>
        <row r="19">
          <cell r="G19">
            <v>44169.686111111114</v>
          </cell>
        </row>
        <row r="118">
          <cell r="G118">
            <v>44245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1DAC4B9-32CE-4FF6-BA41-72DF34B7806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1DAC4B9-32CE-4FF6-BA41-72DF34B7806F}" id="{AE8B73F5-1422-4CF1-9255-851100D36BBF}">
    <text>SUAMTORIA DE GIRO DIRECTO Y ESFUERZO PROPIO</text>
  </threadedComment>
  <threadedComment ref="K8" dT="2020-08-04T16:00:44.11" personId="{D1DAC4B9-32CE-4FF6-BA41-72DF34B7806F}" id="{68C5B592-D0F7-419F-B44D-AB33384CBA17}">
    <text>SUMATORIA DE PAGOS (DESCUENTOS ,TESORERIA,EMBARGOS)</text>
  </threadedComment>
  <threadedComment ref="R8" dT="2020-08-04T15:59:07.94" personId="{D1DAC4B9-32CE-4FF6-BA41-72DF34B7806F}" id="{74C160E0-D388-423E-8F75-248C420DA97D}">
    <text>SUMATORIA DE VALORES (PRESCRITAS SALDO DE FACTURAS DE CONTRATO LIQUIDADOS Y OTROS CONCEPTOS (N/A NO RADICADAS)</text>
  </threadedComment>
  <threadedComment ref="X8" dT="2020-08-04T15:55:33.73" personId="{D1DAC4B9-32CE-4FF6-BA41-72DF34B7806F}" id="{1B1EC39E-6C25-4F4D-927B-739BE714829F}">
    <text>SUMATORIA DE LOS VALORES DE GLOSAS LEGALIZADAS Y GLOSAS POR CONCILIAR</text>
  </threadedComment>
  <threadedComment ref="AC8" dT="2020-08-04T15:56:24.52" personId="{D1DAC4B9-32CE-4FF6-BA41-72DF34B7806F}" id="{8E0C533A-88AE-403D-B7D1-85718F2A17F4}">
    <text>VALRO INDIVIDUAL DE LA GLOSAS LEGALIZADA</text>
  </threadedComment>
  <threadedComment ref="AE8" dT="2020-08-04T15:56:04.49" personId="{D1DAC4B9-32CE-4FF6-BA41-72DF34B7806F}" id="{0ABF7DCC-A426-4E37-AE7F-AEBA442A5BF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2BE77-A3B2-4E20-9A75-C155399AD02B}">
  <sheetPr>
    <pageSetUpPr fitToPage="1"/>
  </sheetPr>
  <dimension ref="A1:AK60"/>
  <sheetViews>
    <sheetView tabSelected="1" topLeftCell="X46" zoomScale="90" zoomScaleNormal="90" workbookViewId="0">
      <selection activeCell="L52" sqref="L52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710937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+[1]ACTA!I9</f>
        <v>CLINICA LA MERCED BQUILLA SOC POR ACCIONES SIMPLIFICADAS</v>
      </c>
    </row>
    <row r="4" spans="1:37" x14ac:dyDescent="0.25">
      <c r="A4" s="1" t="s">
        <v>4</v>
      </c>
      <c r="E4" s="4">
        <f>+[1]ACTA!G19</f>
        <v>44169.686111111114</v>
      </c>
    </row>
    <row r="5" spans="1:37" x14ac:dyDescent="0.25">
      <c r="A5" s="1" t="s">
        <v>5</v>
      </c>
      <c r="E5" s="4">
        <f ca="1">+[1]ACTA!G118</f>
        <v>44245</v>
      </c>
    </row>
    <row r="6" spans="1:37" ht="15.75" thickBot="1" x14ac:dyDescent="0.3"/>
    <row r="7" spans="1:37" ht="15.75" thickBot="1" x14ac:dyDescent="0.3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1</v>
      </c>
      <c r="B9" s="18" t="s">
        <v>44</v>
      </c>
      <c r="C9" s="17" t="str">
        <f>+[1]DEPURADO!A3</f>
        <v>C421405</v>
      </c>
      <c r="D9" s="17">
        <f>+[1]DEPURADO!B3</f>
        <v>421405</v>
      </c>
      <c r="E9" s="19">
        <f>+[1]DEPURADO!C3</f>
        <v>42044</v>
      </c>
      <c r="F9" s="20">
        <f>+IF([1]DEPURADO!D3&gt;1,[1]DEPURADO!D3," ")</f>
        <v>42105</v>
      </c>
      <c r="G9" s="21">
        <f>[1]DEPURADO!F3</f>
        <v>9440263</v>
      </c>
      <c r="H9" s="22">
        <v>0</v>
      </c>
      <c r="I9" s="22">
        <f>+[1]DEPURADO!N3+[1]DEPURADO!O3</f>
        <v>0</v>
      </c>
      <c r="J9" s="22">
        <f>+[1]DEPURADO!S3</f>
        <v>0</v>
      </c>
      <c r="K9" s="23">
        <f>+[1]DEPURADO!Q3+[1]DEPURADO!R3</f>
        <v>0</v>
      </c>
      <c r="L9" s="22">
        <v>0</v>
      </c>
      <c r="M9" s="22">
        <v>0</v>
      </c>
      <c r="N9" s="22">
        <f>+SUM(J9:M9)</f>
        <v>0</v>
      </c>
      <c r="O9" s="22">
        <f>+G9-I9-N9</f>
        <v>9440263</v>
      </c>
      <c r="P9" s="18">
        <f>IF([1]DEPURADO!I3&gt;1,0,[1]DEPURADO!B3)</f>
        <v>421405</v>
      </c>
      <c r="Q9" s="24">
        <f>+IF(P9&gt;0,G9,0)</f>
        <v>9440263</v>
      </c>
      <c r="R9" s="25">
        <f>IF(P9=0,G9,0)</f>
        <v>0</v>
      </c>
      <c r="S9" s="25">
        <f>+[1]DEPURADO!K3</f>
        <v>9440263</v>
      </c>
      <c r="T9" s="17" t="s">
        <v>45</v>
      </c>
      <c r="U9" s="25">
        <f>+[1]DEPURADO!J3</f>
        <v>0</v>
      </c>
      <c r="V9" s="24"/>
      <c r="W9" s="17" t="s">
        <v>45</v>
      </c>
      <c r="X9" s="25">
        <f>+[1]DEPURADO!L3+[1]DEPURADO!M3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+[1]DEPURADO!L3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DEVUELTA</v>
      </c>
      <c r="AJ9" s="26"/>
      <c r="AK9" s="27"/>
    </row>
    <row r="10" spans="1:37" s="28" customFormat="1" x14ac:dyDescent="0.25">
      <c r="A10" s="17">
        <v>2</v>
      </c>
      <c r="B10" s="18" t="s">
        <v>44</v>
      </c>
      <c r="C10" s="17" t="str">
        <f>+[1]DEPURADO!A4</f>
        <v>C421405</v>
      </c>
      <c r="D10" s="17">
        <f>+[1]DEPURADO!B4</f>
        <v>421405</v>
      </c>
      <c r="E10" s="19">
        <f>+[1]DEPURADO!C4</f>
        <v>42044</v>
      </c>
      <c r="F10" s="20">
        <f>+IF([1]DEPURADO!D4&gt;1,[1]DEPURADO!D4," ")</f>
        <v>42105</v>
      </c>
      <c r="G10" s="21">
        <f>[1]DEPURADO!F4</f>
        <v>1956183</v>
      </c>
      <c r="H10" s="22">
        <v>0</v>
      </c>
      <c r="I10" s="22">
        <f>+[1]DEPURADO!N4+[1]DEPURADO!O4</f>
        <v>0</v>
      </c>
      <c r="J10" s="22">
        <f>+[1]DEPURADO!S4</f>
        <v>0</v>
      </c>
      <c r="K10" s="23">
        <f>+[1]DEPURADO!Q4+[1]DEPURADO!R4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1956183</v>
      </c>
      <c r="P10" s="18">
        <f>IF([1]DEPURADO!I4&gt;1,0,[1]DEPURADO!B4)</f>
        <v>421405</v>
      </c>
      <c r="Q10" s="24">
        <f>+IF(P10&gt;0,G10,0)</f>
        <v>1956183</v>
      </c>
      <c r="R10" s="25">
        <f>IF(P10=0,G10,0)</f>
        <v>0</v>
      </c>
      <c r="S10" s="25">
        <f>+[1]DEPURADO!K4</f>
        <v>1956183</v>
      </c>
      <c r="T10" s="17" t="s">
        <v>45</v>
      </c>
      <c r="U10" s="25">
        <f>+[1]DEPURADO!J4</f>
        <v>0</v>
      </c>
      <c r="V10" s="24"/>
      <c r="W10" s="17" t="s">
        <v>45</v>
      </c>
      <c r="X10" s="25">
        <f>+[1]DEPURADO!L4+[1]DEPURADO!M4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+[1]DEPURADO!L4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DEVUELTA</v>
      </c>
      <c r="AJ10" s="26"/>
      <c r="AK10" s="27"/>
    </row>
    <row r="11" spans="1:37" s="28" customFormat="1" x14ac:dyDescent="0.25">
      <c r="A11" s="17">
        <v>3</v>
      </c>
      <c r="B11" s="18" t="s">
        <v>44</v>
      </c>
      <c r="C11" s="17" t="str">
        <f>+[1]DEPURADO!A5</f>
        <v>C459421</v>
      </c>
      <c r="D11" s="17">
        <f>+[1]DEPURADO!B5</f>
        <v>459421</v>
      </c>
      <c r="E11" s="19">
        <f>+[1]DEPURADO!C5</f>
        <v>42511</v>
      </c>
      <c r="F11" s="20">
        <f>+IF([1]DEPURADO!D5&gt;1,[1]DEPURADO!D5," ")</f>
        <v>42570</v>
      </c>
      <c r="G11" s="21">
        <f>[1]DEPURADO!F5</f>
        <v>154208</v>
      </c>
      <c r="H11" s="22">
        <v>0</v>
      </c>
      <c r="I11" s="22">
        <f>+[1]DEPURADO!N5+[1]DEPURADO!O5</f>
        <v>0</v>
      </c>
      <c r="J11" s="22">
        <f>+[1]DEPURADO!S5</f>
        <v>0</v>
      </c>
      <c r="K11" s="23">
        <f>+[1]DEPURADO!Q5+[1]DEPURADO!R5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154208</v>
      </c>
      <c r="P11" s="18">
        <f>IF([1]DEPURADO!I5&gt;1,0,[1]DEPURADO!B5)</f>
        <v>459421</v>
      </c>
      <c r="Q11" s="24">
        <f>+IF(P11&gt;0,G11,0)</f>
        <v>154208</v>
      </c>
      <c r="R11" s="25">
        <f>IF(P11=0,G11,0)</f>
        <v>0</v>
      </c>
      <c r="S11" s="25">
        <f>+[1]DEPURADO!K5</f>
        <v>0</v>
      </c>
      <c r="T11" s="17" t="s">
        <v>45</v>
      </c>
      <c r="U11" s="25">
        <f>+[1]DEPURADO!J5</f>
        <v>0</v>
      </c>
      <c r="V11" s="24"/>
      <c r="W11" s="17" t="s">
        <v>45</v>
      </c>
      <c r="X11" s="25">
        <f>+[1]DEPURADO!L5+[1]DEPURADO!M5</f>
        <v>154208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+[1]DEPURADO!L5</f>
        <v>154208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GLOSAS POR CONCILIAR</v>
      </c>
      <c r="AJ11" s="26"/>
      <c r="AK11" s="27"/>
    </row>
    <row r="12" spans="1:37" s="28" customFormat="1" x14ac:dyDescent="0.25">
      <c r="A12" s="17">
        <v>4</v>
      </c>
      <c r="B12" s="18" t="s">
        <v>44</v>
      </c>
      <c r="C12" s="17" t="str">
        <f>+[1]DEPURADO!A6</f>
        <v>C461807</v>
      </c>
      <c r="D12" s="17">
        <f>+[1]DEPURADO!B6</f>
        <v>461807</v>
      </c>
      <c r="E12" s="19">
        <f>+[1]DEPURADO!C6</f>
        <v>42536</v>
      </c>
      <c r="F12" s="20">
        <f>+IF([1]DEPURADO!D6&gt;1,[1]DEPURADO!D6," ")</f>
        <v>42570</v>
      </c>
      <c r="G12" s="21">
        <f>[1]DEPURADO!F6</f>
        <v>34536</v>
      </c>
      <c r="H12" s="22">
        <v>0</v>
      </c>
      <c r="I12" s="22">
        <f>+[1]DEPURADO!N6+[1]DEPURADO!O6</f>
        <v>0</v>
      </c>
      <c r="J12" s="22">
        <f>+[1]DEPURADO!S6</f>
        <v>0</v>
      </c>
      <c r="K12" s="23">
        <f>+[1]DEPURADO!Q6+[1]DEPURADO!R6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34536</v>
      </c>
      <c r="P12" s="18">
        <f>IF([1]DEPURADO!I6&gt;1,0,[1]DEPURADO!B6)</f>
        <v>461807</v>
      </c>
      <c r="Q12" s="24">
        <f>+IF(P12&gt;0,G12,0)</f>
        <v>34536</v>
      </c>
      <c r="R12" s="25">
        <f>IF(P12=0,G12,0)</f>
        <v>0</v>
      </c>
      <c r="S12" s="25">
        <f>+[1]DEPURADO!K6</f>
        <v>0</v>
      </c>
      <c r="T12" s="17" t="s">
        <v>45</v>
      </c>
      <c r="U12" s="25">
        <f>+[1]DEPURADO!J6</f>
        <v>0</v>
      </c>
      <c r="V12" s="24"/>
      <c r="W12" s="17" t="s">
        <v>45</v>
      </c>
      <c r="X12" s="25">
        <f>+[1]DEPURADO!L6+[1]DEPURADO!M6</f>
        <v>34536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+[1]DEPURADO!L6</f>
        <v>34536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GLOSAS POR CONCILIAR</v>
      </c>
      <c r="AJ12" s="26"/>
      <c r="AK12" s="27"/>
    </row>
    <row r="13" spans="1:37" s="28" customFormat="1" x14ac:dyDescent="0.25">
      <c r="A13" s="17">
        <v>5</v>
      </c>
      <c r="B13" s="18" t="s">
        <v>44</v>
      </c>
      <c r="C13" s="17" t="str">
        <f>+[1]DEPURADO!A7</f>
        <v>C529832</v>
      </c>
      <c r="D13" s="17">
        <f>+[1]DEPURADO!B7</f>
        <v>529832</v>
      </c>
      <c r="E13" s="19">
        <f>+[1]DEPURADO!C7</f>
        <v>43171</v>
      </c>
      <c r="F13" s="20">
        <f>+IF([1]DEPURADO!D7&gt;1,[1]DEPURADO!D7," ")</f>
        <v>43433</v>
      </c>
      <c r="G13" s="21">
        <f>[1]DEPURADO!F7</f>
        <v>72787</v>
      </c>
      <c r="H13" s="22">
        <v>0</v>
      </c>
      <c r="I13" s="22">
        <f>+[1]DEPURADO!N7+[1]DEPURADO!O7</f>
        <v>0</v>
      </c>
      <c r="J13" s="22">
        <f>+[1]DEPURADO!S7</f>
        <v>0</v>
      </c>
      <c r="K13" s="23">
        <f>+[1]DEPURADO!Q7+[1]DEPURADO!R7</f>
        <v>0</v>
      </c>
      <c r="L13" s="22">
        <v>0</v>
      </c>
      <c r="M13" s="22">
        <v>0</v>
      </c>
      <c r="N13" s="22">
        <f t="shared" ref="N13:N51" si="0">+SUM(J13:M13)</f>
        <v>0</v>
      </c>
      <c r="O13" s="22">
        <f t="shared" ref="O13:O51" si="1">+G13-I13-N13</f>
        <v>72787</v>
      </c>
      <c r="P13" s="18">
        <f>IF([1]DEPURADO!I7&gt;1,0,[1]DEPURADO!B7)</f>
        <v>0</v>
      </c>
      <c r="Q13" s="24">
        <f t="shared" ref="Q13:Q51" si="2">+IF(P13&gt;0,G13,0)</f>
        <v>0</v>
      </c>
      <c r="R13" s="25">
        <f t="shared" ref="R13:R51" si="3">IF(P13=0,G13,0)</f>
        <v>72787</v>
      </c>
      <c r="S13" s="25">
        <f>+[1]DEPURADO!K7</f>
        <v>0</v>
      </c>
      <c r="T13" s="17" t="s">
        <v>45</v>
      </c>
      <c r="U13" s="25">
        <f>+[1]DEPURADO!J7</f>
        <v>0</v>
      </c>
      <c r="V13" s="24"/>
      <c r="W13" s="17" t="s">
        <v>45</v>
      </c>
      <c r="X13" s="25">
        <f>+[1]DEPURADO!L7+[1]DEPURADO!M7</f>
        <v>0</v>
      </c>
      <c r="Y13" s="17" t="s">
        <v>45</v>
      </c>
      <c r="Z13" s="25">
        <f t="shared" ref="Z13:Z51" si="4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+[1]DEPURADO!L7</f>
        <v>0</v>
      </c>
      <c r="AF13" s="24">
        <v>0</v>
      </c>
      <c r="AG13" s="24">
        <f t="shared" ref="AG13:AG51" si="5">+G13-I13-N13-R13-Z13-AC13-AE13-S13-U13</f>
        <v>0</v>
      </c>
      <c r="AH13" s="24">
        <v>0</v>
      </c>
      <c r="AI13" s="24" t="str">
        <f>+[1]DEPURADO!G7</f>
        <v>NO RADICADA</v>
      </c>
      <c r="AJ13" s="26"/>
      <c r="AK13" s="27"/>
    </row>
    <row r="14" spans="1:37" s="28" customFormat="1" x14ac:dyDescent="0.25">
      <c r="A14" s="17">
        <v>6</v>
      </c>
      <c r="B14" s="18" t="s">
        <v>44</v>
      </c>
      <c r="C14" s="17" t="str">
        <f>+[1]DEPURADO!A8</f>
        <v>C535010</v>
      </c>
      <c r="D14" s="17">
        <f>+[1]DEPURADO!B8</f>
        <v>535010</v>
      </c>
      <c r="E14" s="19">
        <f>+[1]DEPURADO!C8</f>
        <v>43215</v>
      </c>
      <c r="F14" s="20">
        <f>+IF([1]DEPURADO!D8&gt;1,[1]DEPURADO!D8," ")</f>
        <v>43433</v>
      </c>
      <c r="G14" s="21">
        <f>[1]DEPURADO!F8</f>
        <v>242272</v>
      </c>
      <c r="H14" s="22">
        <v>0</v>
      </c>
      <c r="I14" s="22">
        <f>+[1]DEPURADO!N8+[1]DEPURADO!O8</f>
        <v>0</v>
      </c>
      <c r="J14" s="22">
        <f>+[1]DEPURADO!S8</f>
        <v>0</v>
      </c>
      <c r="K14" s="23">
        <f>+[1]DEPURADO!Q8+[1]DEPURADO!R8</f>
        <v>0</v>
      </c>
      <c r="L14" s="22">
        <v>0</v>
      </c>
      <c r="M14" s="22">
        <v>0</v>
      </c>
      <c r="N14" s="22">
        <f t="shared" si="0"/>
        <v>0</v>
      </c>
      <c r="O14" s="22">
        <f t="shared" si="1"/>
        <v>242272</v>
      </c>
      <c r="P14" s="18">
        <f>IF([1]DEPURADO!I8&gt;1,0,[1]DEPURADO!B8)</f>
        <v>0</v>
      </c>
      <c r="Q14" s="24">
        <f t="shared" si="2"/>
        <v>0</v>
      </c>
      <c r="R14" s="25">
        <f t="shared" si="3"/>
        <v>242272</v>
      </c>
      <c r="S14" s="25">
        <f>+[1]DEPURADO!K8</f>
        <v>0</v>
      </c>
      <c r="T14" s="17" t="s">
        <v>45</v>
      </c>
      <c r="U14" s="25">
        <f>+[1]DEPURADO!J8</f>
        <v>0</v>
      </c>
      <c r="V14" s="24"/>
      <c r="W14" s="17" t="s">
        <v>45</v>
      </c>
      <c r="X14" s="25">
        <f>+[1]DEPURADO!L8+[1]DEPURADO!M8</f>
        <v>0</v>
      </c>
      <c r="Y14" s="17" t="s">
        <v>45</v>
      </c>
      <c r="Z14" s="25">
        <f t="shared" si="4"/>
        <v>0</v>
      </c>
      <c r="AA14" s="25"/>
      <c r="AB14" s="25">
        <v>0</v>
      </c>
      <c r="AC14" s="25">
        <v>0</v>
      </c>
      <c r="AD14" s="24"/>
      <c r="AE14" s="24">
        <f>+[1]DEPURADO!L8</f>
        <v>0</v>
      </c>
      <c r="AF14" s="24">
        <v>0</v>
      </c>
      <c r="AG14" s="24">
        <f t="shared" si="5"/>
        <v>0</v>
      </c>
      <c r="AH14" s="24">
        <v>0</v>
      </c>
      <c r="AI14" s="24" t="str">
        <f>+[1]DEPURADO!G8</f>
        <v>NO RADICADA</v>
      </c>
      <c r="AJ14" s="26"/>
      <c r="AK14" s="27"/>
    </row>
    <row r="15" spans="1:37" s="28" customFormat="1" x14ac:dyDescent="0.25">
      <c r="A15" s="17">
        <v>7</v>
      </c>
      <c r="B15" s="18" t="s">
        <v>44</v>
      </c>
      <c r="C15" s="17" t="str">
        <f>+[1]DEPURADO!A9</f>
        <v>C537706</v>
      </c>
      <c r="D15" s="17">
        <f>+[1]DEPURADO!B9</f>
        <v>537706</v>
      </c>
      <c r="E15" s="19">
        <f>+[1]DEPURADO!C9</f>
        <v>43237</v>
      </c>
      <c r="F15" s="20">
        <f>+IF([1]DEPURADO!D9&gt;1,[1]DEPURADO!D9," ")</f>
        <v>43433</v>
      </c>
      <c r="G15" s="21">
        <f>[1]DEPURADO!F9</f>
        <v>1201974</v>
      </c>
      <c r="H15" s="22">
        <v>0</v>
      </c>
      <c r="I15" s="22">
        <f>+[1]DEPURADO!N9+[1]DEPURADO!O9</f>
        <v>0</v>
      </c>
      <c r="J15" s="22">
        <f>+[1]DEPURADO!S9</f>
        <v>0</v>
      </c>
      <c r="K15" s="23">
        <f>+[1]DEPURADO!Q9+[1]DEPURADO!R9</f>
        <v>0</v>
      </c>
      <c r="L15" s="22">
        <v>0</v>
      </c>
      <c r="M15" s="22">
        <v>0</v>
      </c>
      <c r="N15" s="22">
        <f t="shared" si="0"/>
        <v>0</v>
      </c>
      <c r="O15" s="22">
        <f t="shared" si="1"/>
        <v>1201974</v>
      </c>
      <c r="P15" s="18">
        <f>IF([1]DEPURADO!I9&gt;1,0,[1]DEPURADO!B9)</f>
        <v>0</v>
      </c>
      <c r="Q15" s="24">
        <f t="shared" si="2"/>
        <v>0</v>
      </c>
      <c r="R15" s="25">
        <f t="shared" si="3"/>
        <v>1201974</v>
      </c>
      <c r="S15" s="25">
        <f>+[1]DEPURADO!K9</f>
        <v>0</v>
      </c>
      <c r="T15" s="17" t="s">
        <v>45</v>
      </c>
      <c r="U15" s="25">
        <f>+[1]DEPURADO!J9</f>
        <v>0</v>
      </c>
      <c r="V15" s="24"/>
      <c r="W15" s="17" t="s">
        <v>45</v>
      </c>
      <c r="X15" s="25">
        <f>+[1]DEPURADO!L9+[1]DEPURADO!M9</f>
        <v>0</v>
      </c>
      <c r="Y15" s="17" t="s">
        <v>45</v>
      </c>
      <c r="Z15" s="25">
        <f t="shared" si="4"/>
        <v>0</v>
      </c>
      <c r="AA15" s="25"/>
      <c r="AB15" s="25">
        <v>0</v>
      </c>
      <c r="AC15" s="25">
        <v>0</v>
      </c>
      <c r="AD15" s="24"/>
      <c r="AE15" s="24">
        <f>+[1]DEPURADO!L9</f>
        <v>0</v>
      </c>
      <c r="AF15" s="24">
        <v>0</v>
      </c>
      <c r="AG15" s="24">
        <f t="shared" si="5"/>
        <v>0</v>
      </c>
      <c r="AH15" s="24">
        <v>0</v>
      </c>
      <c r="AI15" s="24" t="str">
        <f>+[1]DEPURADO!G9</f>
        <v>NO RADICADA</v>
      </c>
      <c r="AJ15" s="26"/>
      <c r="AK15" s="27"/>
    </row>
    <row r="16" spans="1:37" s="28" customFormat="1" x14ac:dyDescent="0.25">
      <c r="A16" s="17">
        <v>8</v>
      </c>
      <c r="B16" s="18" t="s">
        <v>44</v>
      </c>
      <c r="C16" s="17" t="str">
        <f>+[1]DEPURADO!A10</f>
        <v>C537707</v>
      </c>
      <c r="D16" s="17">
        <f>+[1]DEPURADO!B10</f>
        <v>537707</v>
      </c>
      <c r="E16" s="19">
        <f>+[1]DEPURADO!C10</f>
        <v>43237</v>
      </c>
      <c r="F16" s="20">
        <f>+IF([1]DEPURADO!D10&gt;1,[1]DEPURADO!D10," ")</f>
        <v>43433</v>
      </c>
      <c r="G16" s="21">
        <f>[1]DEPURADO!F10</f>
        <v>1987740</v>
      </c>
      <c r="H16" s="22">
        <v>0</v>
      </c>
      <c r="I16" s="22">
        <f>+[1]DEPURADO!N10+[1]DEPURADO!O10</f>
        <v>0</v>
      </c>
      <c r="J16" s="22">
        <f>+[1]DEPURADO!S10</f>
        <v>0</v>
      </c>
      <c r="K16" s="23">
        <f>+[1]DEPURADO!Q10+[1]DEPURADO!R10</f>
        <v>0</v>
      </c>
      <c r="L16" s="22">
        <v>0</v>
      </c>
      <c r="M16" s="22">
        <v>0</v>
      </c>
      <c r="N16" s="22">
        <f t="shared" si="0"/>
        <v>0</v>
      </c>
      <c r="O16" s="22">
        <f t="shared" si="1"/>
        <v>1987740</v>
      </c>
      <c r="P16" s="18">
        <f>IF([1]DEPURADO!I10&gt;1,0,[1]DEPURADO!B10)</f>
        <v>0</v>
      </c>
      <c r="Q16" s="24">
        <f t="shared" si="2"/>
        <v>0</v>
      </c>
      <c r="R16" s="25">
        <f t="shared" si="3"/>
        <v>1987740</v>
      </c>
      <c r="S16" s="25">
        <f>+[1]DEPURADO!K10</f>
        <v>0</v>
      </c>
      <c r="T16" s="17" t="s">
        <v>45</v>
      </c>
      <c r="U16" s="25">
        <f>+[1]DEPURADO!J10</f>
        <v>0</v>
      </c>
      <c r="V16" s="24"/>
      <c r="W16" s="17" t="s">
        <v>45</v>
      </c>
      <c r="X16" s="25">
        <f>+[1]DEPURADO!L10+[1]DEPURADO!M10</f>
        <v>0</v>
      </c>
      <c r="Y16" s="17" t="s">
        <v>45</v>
      </c>
      <c r="Z16" s="25">
        <f t="shared" si="4"/>
        <v>0</v>
      </c>
      <c r="AA16" s="25"/>
      <c r="AB16" s="25">
        <v>0</v>
      </c>
      <c r="AC16" s="25">
        <v>0</v>
      </c>
      <c r="AD16" s="24"/>
      <c r="AE16" s="24">
        <f>+[1]DEPURADO!L10</f>
        <v>0</v>
      </c>
      <c r="AF16" s="24">
        <v>0</v>
      </c>
      <c r="AG16" s="24">
        <f t="shared" si="5"/>
        <v>0</v>
      </c>
      <c r="AH16" s="24">
        <v>0</v>
      </c>
      <c r="AI16" s="24" t="str">
        <f>+[1]DEPURADO!G10</f>
        <v>NO RADICADA</v>
      </c>
      <c r="AJ16" s="26"/>
      <c r="AK16" s="27"/>
    </row>
    <row r="17" spans="1:37" s="28" customFormat="1" x14ac:dyDescent="0.25">
      <c r="A17" s="17">
        <v>9</v>
      </c>
      <c r="B17" s="18" t="s">
        <v>44</v>
      </c>
      <c r="C17" s="17" t="str">
        <f>+[1]DEPURADO!A11</f>
        <v>C537708</v>
      </c>
      <c r="D17" s="17">
        <f>+[1]DEPURADO!B11</f>
        <v>537708</v>
      </c>
      <c r="E17" s="19">
        <f>+[1]DEPURADO!C11</f>
        <v>43237</v>
      </c>
      <c r="F17" s="20">
        <f>+IF([1]DEPURADO!D11&gt;1,[1]DEPURADO!D11," ")</f>
        <v>43433</v>
      </c>
      <c r="G17" s="21">
        <f>[1]DEPURADO!F11</f>
        <v>544928</v>
      </c>
      <c r="H17" s="22">
        <v>0</v>
      </c>
      <c r="I17" s="22">
        <f>+[1]DEPURADO!N11+[1]DEPURADO!O11</f>
        <v>0</v>
      </c>
      <c r="J17" s="22">
        <f>+[1]DEPURADO!S11</f>
        <v>0</v>
      </c>
      <c r="K17" s="23">
        <f>+[1]DEPURADO!Q11+[1]DEPURADO!R11</f>
        <v>0</v>
      </c>
      <c r="L17" s="22">
        <v>0</v>
      </c>
      <c r="M17" s="22">
        <v>0</v>
      </c>
      <c r="N17" s="22">
        <f t="shared" si="0"/>
        <v>0</v>
      </c>
      <c r="O17" s="22">
        <f t="shared" si="1"/>
        <v>544928</v>
      </c>
      <c r="P17" s="18">
        <f>IF([1]DEPURADO!I11&gt;1,0,[1]DEPURADO!B11)</f>
        <v>0</v>
      </c>
      <c r="Q17" s="24">
        <f t="shared" si="2"/>
        <v>0</v>
      </c>
      <c r="R17" s="25">
        <f t="shared" si="3"/>
        <v>544928</v>
      </c>
      <c r="S17" s="25">
        <f>+[1]DEPURADO!K11</f>
        <v>0</v>
      </c>
      <c r="T17" s="17" t="s">
        <v>45</v>
      </c>
      <c r="U17" s="25">
        <f>+[1]DEPURADO!J11</f>
        <v>0</v>
      </c>
      <c r="V17" s="24"/>
      <c r="W17" s="17" t="s">
        <v>45</v>
      </c>
      <c r="X17" s="25">
        <f>+[1]DEPURADO!L11+[1]DEPURADO!M11</f>
        <v>0</v>
      </c>
      <c r="Y17" s="17" t="s">
        <v>45</v>
      </c>
      <c r="Z17" s="25">
        <f t="shared" si="4"/>
        <v>0</v>
      </c>
      <c r="AA17" s="25"/>
      <c r="AB17" s="25">
        <v>0</v>
      </c>
      <c r="AC17" s="25">
        <v>0</v>
      </c>
      <c r="AD17" s="24"/>
      <c r="AE17" s="24">
        <f>+[1]DEPURADO!L11</f>
        <v>0</v>
      </c>
      <c r="AF17" s="24">
        <v>0</v>
      </c>
      <c r="AG17" s="24">
        <f t="shared" si="5"/>
        <v>0</v>
      </c>
      <c r="AH17" s="24">
        <v>0</v>
      </c>
      <c r="AI17" s="24" t="str">
        <f>+[1]DEPURADO!G11</f>
        <v>NO RADICADA</v>
      </c>
      <c r="AJ17" s="26"/>
      <c r="AK17" s="27"/>
    </row>
    <row r="18" spans="1:37" s="28" customFormat="1" x14ac:dyDescent="0.25">
      <c r="A18" s="17">
        <v>10</v>
      </c>
      <c r="B18" s="18" t="s">
        <v>44</v>
      </c>
      <c r="C18" s="17" t="str">
        <f>+[1]DEPURADO!A12</f>
        <v>C537709</v>
      </c>
      <c r="D18" s="17">
        <f>+[1]DEPURADO!B12</f>
        <v>537709</v>
      </c>
      <c r="E18" s="19">
        <f>+[1]DEPURADO!C12</f>
        <v>43237</v>
      </c>
      <c r="F18" s="20">
        <f>+IF([1]DEPURADO!D12&gt;1,[1]DEPURADO!D12," ")</f>
        <v>43433</v>
      </c>
      <c r="G18" s="21">
        <f>[1]DEPURADO!F12</f>
        <v>4084674</v>
      </c>
      <c r="H18" s="22">
        <v>0</v>
      </c>
      <c r="I18" s="22">
        <f>+[1]DEPURADO!N12+[1]DEPURADO!O12</f>
        <v>0</v>
      </c>
      <c r="J18" s="22">
        <f>+[1]DEPURADO!S12</f>
        <v>0</v>
      </c>
      <c r="K18" s="23">
        <f>+[1]DEPURADO!Q12+[1]DEPURADO!R12</f>
        <v>0</v>
      </c>
      <c r="L18" s="22">
        <v>0</v>
      </c>
      <c r="M18" s="22">
        <v>0</v>
      </c>
      <c r="N18" s="22">
        <f t="shared" si="0"/>
        <v>0</v>
      </c>
      <c r="O18" s="22">
        <f t="shared" si="1"/>
        <v>4084674</v>
      </c>
      <c r="P18" s="18">
        <f>IF([1]DEPURADO!I12&gt;1,0,[1]DEPURADO!B12)</f>
        <v>0</v>
      </c>
      <c r="Q18" s="24">
        <f t="shared" si="2"/>
        <v>0</v>
      </c>
      <c r="R18" s="25">
        <f t="shared" si="3"/>
        <v>4084674</v>
      </c>
      <c r="S18" s="25">
        <f>+[1]DEPURADO!K12</f>
        <v>0</v>
      </c>
      <c r="T18" s="17" t="s">
        <v>45</v>
      </c>
      <c r="U18" s="25">
        <f>+[1]DEPURADO!J12</f>
        <v>0</v>
      </c>
      <c r="V18" s="24"/>
      <c r="W18" s="17" t="s">
        <v>45</v>
      </c>
      <c r="X18" s="25">
        <f>+[1]DEPURADO!L12+[1]DEPURADO!M12</f>
        <v>0</v>
      </c>
      <c r="Y18" s="17" t="s">
        <v>45</v>
      </c>
      <c r="Z18" s="25">
        <f t="shared" si="4"/>
        <v>0</v>
      </c>
      <c r="AA18" s="25"/>
      <c r="AB18" s="25">
        <v>0</v>
      </c>
      <c r="AC18" s="25">
        <v>0</v>
      </c>
      <c r="AD18" s="24"/>
      <c r="AE18" s="24">
        <f>+[1]DEPURADO!L12</f>
        <v>0</v>
      </c>
      <c r="AF18" s="24">
        <v>0</v>
      </c>
      <c r="AG18" s="24">
        <f t="shared" si="5"/>
        <v>0</v>
      </c>
      <c r="AH18" s="24">
        <v>0</v>
      </c>
      <c r="AI18" s="24" t="str">
        <f>+[1]DEPURADO!G12</f>
        <v>NO RADICADA</v>
      </c>
      <c r="AJ18" s="26"/>
      <c r="AK18" s="27"/>
    </row>
    <row r="19" spans="1:37" s="28" customFormat="1" x14ac:dyDescent="0.25">
      <c r="A19" s="17">
        <v>11</v>
      </c>
      <c r="B19" s="18" t="s">
        <v>44</v>
      </c>
      <c r="C19" s="17" t="str">
        <f>+[1]DEPURADO!A13</f>
        <v>C537711</v>
      </c>
      <c r="D19" s="17">
        <f>+[1]DEPURADO!B13</f>
        <v>537711</v>
      </c>
      <c r="E19" s="19">
        <f>+[1]DEPURADO!C13</f>
        <v>43237</v>
      </c>
      <c r="F19" s="20">
        <f>+IF([1]DEPURADO!D13&gt;1,[1]DEPURADO!D13," ")</f>
        <v>43433</v>
      </c>
      <c r="G19" s="21">
        <f>[1]DEPURADO!F13</f>
        <v>306211</v>
      </c>
      <c r="H19" s="22">
        <v>0</v>
      </c>
      <c r="I19" s="22">
        <f>+[1]DEPURADO!N13+[1]DEPURADO!O13</f>
        <v>0</v>
      </c>
      <c r="J19" s="22">
        <f>+[1]DEPURADO!S13</f>
        <v>0</v>
      </c>
      <c r="K19" s="23">
        <f>+[1]DEPURADO!Q13+[1]DEPURADO!R13</f>
        <v>0</v>
      </c>
      <c r="L19" s="22">
        <v>0</v>
      </c>
      <c r="M19" s="22">
        <v>0</v>
      </c>
      <c r="N19" s="22">
        <f t="shared" si="0"/>
        <v>0</v>
      </c>
      <c r="O19" s="22">
        <f t="shared" si="1"/>
        <v>306211</v>
      </c>
      <c r="P19" s="18">
        <f>IF([1]DEPURADO!I13&gt;1,0,[1]DEPURADO!B13)</f>
        <v>0</v>
      </c>
      <c r="Q19" s="24">
        <f t="shared" si="2"/>
        <v>0</v>
      </c>
      <c r="R19" s="25">
        <f t="shared" si="3"/>
        <v>306211</v>
      </c>
      <c r="S19" s="25">
        <f>+[1]DEPURADO!K13</f>
        <v>0</v>
      </c>
      <c r="T19" s="17" t="s">
        <v>45</v>
      </c>
      <c r="U19" s="25">
        <f>+[1]DEPURADO!J13</f>
        <v>0</v>
      </c>
      <c r="V19" s="24"/>
      <c r="W19" s="17" t="s">
        <v>45</v>
      </c>
      <c r="X19" s="25">
        <f>+[1]DEPURADO!L13+[1]DEPURADO!M13</f>
        <v>0</v>
      </c>
      <c r="Y19" s="17" t="s">
        <v>45</v>
      </c>
      <c r="Z19" s="25">
        <f t="shared" si="4"/>
        <v>0</v>
      </c>
      <c r="AA19" s="25"/>
      <c r="AB19" s="25">
        <v>0</v>
      </c>
      <c r="AC19" s="25">
        <v>0</v>
      </c>
      <c r="AD19" s="24"/>
      <c r="AE19" s="24">
        <f>+[1]DEPURADO!L13</f>
        <v>0</v>
      </c>
      <c r="AF19" s="24">
        <v>0</v>
      </c>
      <c r="AG19" s="24">
        <f t="shared" si="5"/>
        <v>0</v>
      </c>
      <c r="AH19" s="24">
        <v>0</v>
      </c>
      <c r="AI19" s="24" t="str">
        <f>+[1]DEPURADO!G13</f>
        <v>NO RADICADA</v>
      </c>
      <c r="AJ19" s="26"/>
      <c r="AK19" s="27"/>
    </row>
    <row r="20" spans="1:37" s="28" customFormat="1" x14ac:dyDescent="0.25">
      <c r="A20" s="17">
        <v>12</v>
      </c>
      <c r="B20" s="18" t="s">
        <v>44</v>
      </c>
      <c r="C20" s="17" t="str">
        <f>+[1]DEPURADO!A14</f>
        <v>C537712</v>
      </c>
      <c r="D20" s="17">
        <f>+[1]DEPURADO!B14</f>
        <v>537712</v>
      </c>
      <c r="E20" s="19">
        <f>+[1]DEPURADO!C14</f>
        <v>43237</v>
      </c>
      <c r="F20" s="20">
        <f>+IF([1]DEPURADO!D14&gt;1,[1]DEPURADO!D14," ")</f>
        <v>43433</v>
      </c>
      <c r="G20" s="21">
        <f>[1]DEPURADO!F14</f>
        <v>276468</v>
      </c>
      <c r="H20" s="22">
        <v>0</v>
      </c>
      <c r="I20" s="22">
        <f>+[1]DEPURADO!N14+[1]DEPURADO!O14</f>
        <v>0</v>
      </c>
      <c r="J20" s="22">
        <f>+[1]DEPURADO!S14</f>
        <v>0</v>
      </c>
      <c r="K20" s="23">
        <f>+[1]DEPURADO!Q14+[1]DEPURADO!R14</f>
        <v>0</v>
      </c>
      <c r="L20" s="22">
        <v>0</v>
      </c>
      <c r="M20" s="22">
        <v>0</v>
      </c>
      <c r="N20" s="22">
        <f t="shared" si="0"/>
        <v>0</v>
      </c>
      <c r="O20" s="22">
        <f t="shared" si="1"/>
        <v>276468</v>
      </c>
      <c r="P20" s="18">
        <f>IF([1]DEPURADO!I14&gt;1,0,[1]DEPURADO!B14)</f>
        <v>0</v>
      </c>
      <c r="Q20" s="24">
        <f t="shared" si="2"/>
        <v>0</v>
      </c>
      <c r="R20" s="25">
        <f t="shared" si="3"/>
        <v>276468</v>
      </c>
      <c r="S20" s="25">
        <f>+[1]DEPURADO!K14</f>
        <v>0</v>
      </c>
      <c r="T20" s="17" t="s">
        <v>45</v>
      </c>
      <c r="U20" s="25">
        <f>+[1]DEPURADO!J14</f>
        <v>0</v>
      </c>
      <c r="V20" s="24"/>
      <c r="W20" s="17" t="s">
        <v>45</v>
      </c>
      <c r="X20" s="25">
        <f>+[1]DEPURADO!L14+[1]DEPURADO!M14</f>
        <v>0</v>
      </c>
      <c r="Y20" s="17" t="s">
        <v>45</v>
      </c>
      <c r="Z20" s="25">
        <f t="shared" si="4"/>
        <v>0</v>
      </c>
      <c r="AA20" s="25"/>
      <c r="AB20" s="25">
        <v>0</v>
      </c>
      <c r="AC20" s="25">
        <v>0</v>
      </c>
      <c r="AD20" s="24"/>
      <c r="AE20" s="24">
        <f>+[1]DEPURADO!L14</f>
        <v>0</v>
      </c>
      <c r="AF20" s="24">
        <v>0</v>
      </c>
      <c r="AG20" s="24">
        <f t="shared" si="5"/>
        <v>0</v>
      </c>
      <c r="AH20" s="24">
        <v>0</v>
      </c>
      <c r="AI20" s="24" t="str">
        <f>+[1]DEPURADO!G14</f>
        <v>NO RADICADA</v>
      </c>
      <c r="AJ20" s="26"/>
      <c r="AK20" s="27"/>
    </row>
    <row r="21" spans="1:37" s="28" customFormat="1" x14ac:dyDescent="0.25">
      <c r="A21" s="17">
        <v>13</v>
      </c>
      <c r="B21" s="18" t="s">
        <v>44</v>
      </c>
      <c r="C21" s="17" t="str">
        <f>+[1]DEPURADO!A15</f>
        <v>C537713</v>
      </c>
      <c r="D21" s="17">
        <f>+[1]DEPURADO!B15</f>
        <v>537713</v>
      </c>
      <c r="E21" s="19">
        <f>+[1]DEPURADO!C15</f>
        <v>43237</v>
      </c>
      <c r="F21" s="20">
        <f>+IF([1]DEPURADO!D15&gt;1,[1]DEPURADO!D15," ")</f>
        <v>43433</v>
      </c>
      <c r="G21" s="21">
        <f>[1]DEPURADO!F15</f>
        <v>418341</v>
      </c>
      <c r="H21" s="22">
        <v>0</v>
      </c>
      <c r="I21" s="22">
        <f>+[1]DEPURADO!N15+[1]DEPURADO!O15</f>
        <v>0</v>
      </c>
      <c r="J21" s="22">
        <f>+[1]DEPURADO!S15</f>
        <v>0</v>
      </c>
      <c r="K21" s="23">
        <f>+[1]DEPURADO!Q15+[1]DEPURADO!R15</f>
        <v>0</v>
      </c>
      <c r="L21" s="22">
        <v>0</v>
      </c>
      <c r="M21" s="22">
        <v>0</v>
      </c>
      <c r="N21" s="22">
        <f t="shared" si="0"/>
        <v>0</v>
      </c>
      <c r="O21" s="22">
        <f t="shared" si="1"/>
        <v>418341</v>
      </c>
      <c r="P21" s="18">
        <f>IF([1]DEPURADO!I15&gt;1,0,[1]DEPURADO!B15)</f>
        <v>0</v>
      </c>
      <c r="Q21" s="24">
        <f t="shared" si="2"/>
        <v>0</v>
      </c>
      <c r="R21" s="25">
        <f t="shared" si="3"/>
        <v>418341</v>
      </c>
      <c r="S21" s="25">
        <f>+[1]DEPURADO!K15</f>
        <v>0</v>
      </c>
      <c r="T21" s="17" t="s">
        <v>45</v>
      </c>
      <c r="U21" s="25">
        <f>+[1]DEPURADO!J15</f>
        <v>0</v>
      </c>
      <c r="V21" s="24"/>
      <c r="W21" s="17" t="s">
        <v>45</v>
      </c>
      <c r="X21" s="25">
        <f>+[1]DEPURADO!L15+[1]DEPURADO!M15</f>
        <v>0</v>
      </c>
      <c r="Y21" s="17" t="s">
        <v>45</v>
      </c>
      <c r="Z21" s="25">
        <f t="shared" si="4"/>
        <v>0</v>
      </c>
      <c r="AA21" s="25"/>
      <c r="AB21" s="25">
        <v>0</v>
      </c>
      <c r="AC21" s="25">
        <v>0</v>
      </c>
      <c r="AD21" s="24"/>
      <c r="AE21" s="24">
        <f>+[1]DEPURADO!L15</f>
        <v>0</v>
      </c>
      <c r="AF21" s="24">
        <v>0</v>
      </c>
      <c r="AG21" s="24">
        <f t="shared" si="5"/>
        <v>0</v>
      </c>
      <c r="AH21" s="24">
        <v>0</v>
      </c>
      <c r="AI21" s="24" t="str">
        <f>+[1]DEPURADO!G15</f>
        <v>NO RADICADA</v>
      </c>
      <c r="AJ21" s="26"/>
      <c r="AK21" s="27"/>
    </row>
    <row r="22" spans="1:37" s="28" customFormat="1" x14ac:dyDescent="0.25">
      <c r="A22" s="17">
        <v>14</v>
      </c>
      <c r="B22" s="18" t="s">
        <v>44</v>
      </c>
      <c r="C22" s="17" t="str">
        <f>+[1]DEPURADO!A16</f>
        <v>C537714</v>
      </c>
      <c r="D22" s="17">
        <f>+[1]DEPURADO!B16</f>
        <v>537714</v>
      </c>
      <c r="E22" s="19">
        <f>+[1]DEPURADO!C16</f>
        <v>43237</v>
      </c>
      <c r="F22" s="20">
        <f>+IF([1]DEPURADO!D16&gt;1,[1]DEPURADO!D16," ")</f>
        <v>43433</v>
      </c>
      <c r="G22" s="21">
        <f>[1]DEPURADO!F16</f>
        <v>220162</v>
      </c>
      <c r="H22" s="22">
        <v>0</v>
      </c>
      <c r="I22" s="22">
        <f>+[1]DEPURADO!N16+[1]DEPURADO!O16</f>
        <v>0</v>
      </c>
      <c r="J22" s="22">
        <f>+[1]DEPURADO!S16</f>
        <v>0</v>
      </c>
      <c r="K22" s="23">
        <f>+[1]DEPURADO!Q16+[1]DEPURADO!R16</f>
        <v>0</v>
      </c>
      <c r="L22" s="22">
        <v>0</v>
      </c>
      <c r="M22" s="22">
        <v>0</v>
      </c>
      <c r="N22" s="22">
        <f t="shared" si="0"/>
        <v>0</v>
      </c>
      <c r="O22" s="22">
        <f t="shared" si="1"/>
        <v>220162</v>
      </c>
      <c r="P22" s="18">
        <f>IF([1]DEPURADO!I16&gt;1,0,[1]DEPURADO!B16)</f>
        <v>0</v>
      </c>
      <c r="Q22" s="24">
        <f t="shared" si="2"/>
        <v>0</v>
      </c>
      <c r="R22" s="25">
        <f t="shared" si="3"/>
        <v>220162</v>
      </c>
      <c r="S22" s="25">
        <f>+[1]DEPURADO!K16</f>
        <v>0</v>
      </c>
      <c r="T22" s="17" t="s">
        <v>45</v>
      </c>
      <c r="U22" s="25">
        <f>+[1]DEPURADO!J16</f>
        <v>0</v>
      </c>
      <c r="V22" s="24"/>
      <c r="W22" s="17" t="s">
        <v>45</v>
      </c>
      <c r="X22" s="25">
        <f>+[1]DEPURADO!L16+[1]DEPURADO!M16</f>
        <v>0</v>
      </c>
      <c r="Y22" s="17" t="s">
        <v>45</v>
      </c>
      <c r="Z22" s="25">
        <f t="shared" si="4"/>
        <v>0</v>
      </c>
      <c r="AA22" s="25"/>
      <c r="AB22" s="25">
        <v>0</v>
      </c>
      <c r="AC22" s="25">
        <v>0</v>
      </c>
      <c r="AD22" s="24"/>
      <c r="AE22" s="24">
        <f>+[1]DEPURADO!L16</f>
        <v>0</v>
      </c>
      <c r="AF22" s="24">
        <v>0</v>
      </c>
      <c r="AG22" s="24">
        <f t="shared" si="5"/>
        <v>0</v>
      </c>
      <c r="AH22" s="24">
        <v>0</v>
      </c>
      <c r="AI22" s="24" t="str">
        <f>+[1]DEPURADO!G16</f>
        <v>NO RADICADA</v>
      </c>
      <c r="AJ22" s="26"/>
      <c r="AK22" s="27"/>
    </row>
    <row r="23" spans="1:37" s="28" customFormat="1" x14ac:dyDescent="0.25">
      <c r="A23" s="17">
        <v>15</v>
      </c>
      <c r="B23" s="18" t="s">
        <v>44</v>
      </c>
      <c r="C23" s="17" t="str">
        <f>+[1]DEPURADO!A17</f>
        <v>C537715</v>
      </c>
      <c r="D23" s="17">
        <f>+[1]DEPURADO!B17</f>
        <v>537715</v>
      </c>
      <c r="E23" s="19">
        <f>+[1]DEPURADO!C17</f>
        <v>43237</v>
      </c>
      <c r="F23" s="20">
        <f>+IF([1]DEPURADO!D17&gt;1,[1]DEPURADO!D17," ")</f>
        <v>43433</v>
      </c>
      <c r="G23" s="21">
        <f>[1]DEPURADO!F17</f>
        <v>285272</v>
      </c>
      <c r="H23" s="22">
        <v>0</v>
      </c>
      <c r="I23" s="22">
        <f>+[1]DEPURADO!N17+[1]DEPURADO!O17</f>
        <v>0</v>
      </c>
      <c r="J23" s="22">
        <f>+[1]DEPURADO!S17</f>
        <v>0</v>
      </c>
      <c r="K23" s="23">
        <f>+[1]DEPURADO!Q17+[1]DEPURADO!R17</f>
        <v>0</v>
      </c>
      <c r="L23" s="22">
        <v>0</v>
      </c>
      <c r="M23" s="22">
        <v>0</v>
      </c>
      <c r="N23" s="22">
        <f t="shared" si="0"/>
        <v>0</v>
      </c>
      <c r="O23" s="22">
        <f t="shared" si="1"/>
        <v>285272</v>
      </c>
      <c r="P23" s="18">
        <f>IF([1]DEPURADO!I17&gt;1,0,[1]DEPURADO!B17)</f>
        <v>0</v>
      </c>
      <c r="Q23" s="24">
        <f t="shared" si="2"/>
        <v>0</v>
      </c>
      <c r="R23" s="25">
        <f t="shared" si="3"/>
        <v>285272</v>
      </c>
      <c r="S23" s="25">
        <f>+[1]DEPURADO!K17</f>
        <v>0</v>
      </c>
      <c r="T23" s="17" t="s">
        <v>45</v>
      </c>
      <c r="U23" s="25">
        <f>+[1]DEPURADO!J17</f>
        <v>0</v>
      </c>
      <c r="V23" s="24"/>
      <c r="W23" s="17" t="s">
        <v>45</v>
      </c>
      <c r="X23" s="25">
        <f>+[1]DEPURADO!L17+[1]DEPURADO!M17</f>
        <v>0</v>
      </c>
      <c r="Y23" s="17" t="s">
        <v>45</v>
      </c>
      <c r="Z23" s="25">
        <f t="shared" si="4"/>
        <v>0</v>
      </c>
      <c r="AA23" s="25"/>
      <c r="AB23" s="25">
        <v>0</v>
      </c>
      <c r="AC23" s="25">
        <v>0</v>
      </c>
      <c r="AD23" s="24"/>
      <c r="AE23" s="24">
        <f>+[1]DEPURADO!L17</f>
        <v>0</v>
      </c>
      <c r="AF23" s="24">
        <v>0</v>
      </c>
      <c r="AG23" s="24">
        <f t="shared" si="5"/>
        <v>0</v>
      </c>
      <c r="AH23" s="24">
        <v>0</v>
      </c>
      <c r="AI23" s="24" t="str">
        <f>+[1]DEPURADO!G17</f>
        <v>NO RADICADA</v>
      </c>
      <c r="AJ23" s="26"/>
      <c r="AK23" s="27"/>
    </row>
    <row r="24" spans="1:37" s="28" customFormat="1" x14ac:dyDescent="0.25">
      <c r="A24" s="17">
        <v>16</v>
      </c>
      <c r="B24" s="18" t="s">
        <v>44</v>
      </c>
      <c r="C24" s="17" t="str">
        <f>+[1]DEPURADO!A18</f>
        <v>C537716</v>
      </c>
      <c r="D24" s="17">
        <f>+[1]DEPURADO!B18</f>
        <v>537716</v>
      </c>
      <c r="E24" s="19">
        <f>+[1]DEPURADO!C18</f>
        <v>43237</v>
      </c>
      <c r="F24" s="20">
        <f>+IF([1]DEPURADO!D18&gt;1,[1]DEPURADO!D18," ")</f>
        <v>43433</v>
      </c>
      <c r="G24" s="21">
        <f>[1]DEPURADO!F18</f>
        <v>131601</v>
      </c>
      <c r="H24" s="22">
        <v>0</v>
      </c>
      <c r="I24" s="22">
        <f>+[1]DEPURADO!N18+[1]DEPURADO!O18</f>
        <v>0</v>
      </c>
      <c r="J24" s="22">
        <f>+[1]DEPURADO!S18</f>
        <v>0</v>
      </c>
      <c r="K24" s="23">
        <f>+[1]DEPURADO!Q18+[1]DEPURADO!R18</f>
        <v>0</v>
      </c>
      <c r="L24" s="22">
        <v>0</v>
      </c>
      <c r="M24" s="22">
        <v>0</v>
      </c>
      <c r="N24" s="22">
        <f t="shared" si="0"/>
        <v>0</v>
      </c>
      <c r="O24" s="22">
        <f t="shared" si="1"/>
        <v>131601</v>
      </c>
      <c r="P24" s="18">
        <f>IF([1]DEPURADO!I18&gt;1,0,[1]DEPURADO!B18)</f>
        <v>0</v>
      </c>
      <c r="Q24" s="24">
        <f t="shared" si="2"/>
        <v>0</v>
      </c>
      <c r="R24" s="25">
        <f t="shared" si="3"/>
        <v>131601</v>
      </c>
      <c r="S24" s="25">
        <f>+[1]DEPURADO!K18</f>
        <v>0</v>
      </c>
      <c r="T24" s="17" t="s">
        <v>45</v>
      </c>
      <c r="U24" s="25">
        <f>+[1]DEPURADO!J18</f>
        <v>0</v>
      </c>
      <c r="V24" s="24"/>
      <c r="W24" s="17" t="s">
        <v>45</v>
      </c>
      <c r="X24" s="25">
        <f>+[1]DEPURADO!L18+[1]DEPURADO!M18</f>
        <v>0</v>
      </c>
      <c r="Y24" s="17" t="s">
        <v>45</v>
      </c>
      <c r="Z24" s="25">
        <f t="shared" si="4"/>
        <v>0</v>
      </c>
      <c r="AA24" s="25"/>
      <c r="AB24" s="25">
        <v>0</v>
      </c>
      <c r="AC24" s="25">
        <v>0</v>
      </c>
      <c r="AD24" s="24"/>
      <c r="AE24" s="24">
        <f>+[1]DEPURADO!L18</f>
        <v>0</v>
      </c>
      <c r="AF24" s="24">
        <v>0</v>
      </c>
      <c r="AG24" s="24">
        <f t="shared" si="5"/>
        <v>0</v>
      </c>
      <c r="AH24" s="24">
        <v>0</v>
      </c>
      <c r="AI24" s="24" t="str">
        <f>+[1]DEPURADO!G18</f>
        <v>NO RADICADA</v>
      </c>
      <c r="AJ24" s="26"/>
      <c r="AK24" s="27"/>
    </row>
    <row r="25" spans="1:37" s="28" customFormat="1" x14ac:dyDescent="0.25">
      <c r="A25" s="17">
        <v>17</v>
      </c>
      <c r="B25" s="18" t="s">
        <v>44</v>
      </c>
      <c r="C25" s="17" t="str">
        <f>+[1]DEPURADO!A19</f>
        <v>C537717</v>
      </c>
      <c r="D25" s="17">
        <f>+[1]DEPURADO!B19</f>
        <v>537717</v>
      </c>
      <c r="E25" s="19">
        <f>+[1]DEPURADO!C19</f>
        <v>43237</v>
      </c>
      <c r="F25" s="20">
        <f>+IF([1]DEPURADO!D19&gt;1,[1]DEPURADO!D19," ")</f>
        <v>43433</v>
      </c>
      <c r="G25" s="21">
        <f>[1]DEPURADO!F19</f>
        <v>105699</v>
      </c>
      <c r="H25" s="22">
        <v>0</v>
      </c>
      <c r="I25" s="22">
        <f>+[1]DEPURADO!N19+[1]DEPURADO!O19</f>
        <v>0</v>
      </c>
      <c r="J25" s="22">
        <f>+[1]DEPURADO!S19</f>
        <v>0</v>
      </c>
      <c r="K25" s="23">
        <f>+[1]DEPURADO!Q19+[1]DEPURADO!R19</f>
        <v>0</v>
      </c>
      <c r="L25" s="22">
        <v>0</v>
      </c>
      <c r="M25" s="22">
        <v>0</v>
      </c>
      <c r="N25" s="22">
        <f t="shared" si="0"/>
        <v>0</v>
      </c>
      <c r="O25" s="22">
        <f t="shared" si="1"/>
        <v>105699</v>
      </c>
      <c r="P25" s="18">
        <f>IF([1]DEPURADO!I19&gt;1,0,[1]DEPURADO!B19)</f>
        <v>0</v>
      </c>
      <c r="Q25" s="24">
        <f t="shared" si="2"/>
        <v>0</v>
      </c>
      <c r="R25" s="25">
        <f t="shared" si="3"/>
        <v>105699</v>
      </c>
      <c r="S25" s="25">
        <f>+[1]DEPURADO!K19</f>
        <v>0</v>
      </c>
      <c r="T25" s="17" t="s">
        <v>45</v>
      </c>
      <c r="U25" s="25">
        <f>+[1]DEPURADO!J19</f>
        <v>0</v>
      </c>
      <c r="V25" s="24"/>
      <c r="W25" s="17" t="s">
        <v>45</v>
      </c>
      <c r="X25" s="25">
        <f>+[1]DEPURADO!L19+[1]DEPURADO!M19</f>
        <v>0</v>
      </c>
      <c r="Y25" s="17" t="s">
        <v>45</v>
      </c>
      <c r="Z25" s="25">
        <f t="shared" si="4"/>
        <v>0</v>
      </c>
      <c r="AA25" s="25"/>
      <c r="AB25" s="25">
        <v>0</v>
      </c>
      <c r="AC25" s="25">
        <v>0</v>
      </c>
      <c r="AD25" s="24"/>
      <c r="AE25" s="24">
        <f>+[1]DEPURADO!L19</f>
        <v>0</v>
      </c>
      <c r="AF25" s="24">
        <v>0</v>
      </c>
      <c r="AG25" s="24">
        <f t="shared" si="5"/>
        <v>0</v>
      </c>
      <c r="AH25" s="24">
        <v>0</v>
      </c>
      <c r="AI25" s="24" t="str">
        <f>+[1]DEPURADO!G19</f>
        <v>NO RADICADA</v>
      </c>
      <c r="AJ25" s="26"/>
      <c r="AK25" s="27"/>
    </row>
    <row r="26" spans="1:37" s="28" customFormat="1" x14ac:dyDescent="0.25">
      <c r="A26" s="17">
        <v>18</v>
      </c>
      <c r="B26" s="18" t="s">
        <v>44</v>
      </c>
      <c r="C26" s="17" t="str">
        <f>+[1]DEPURADO!A20</f>
        <v>C537718</v>
      </c>
      <c r="D26" s="17">
        <f>+[1]DEPURADO!B20</f>
        <v>537718</v>
      </c>
      <c r="E26" s="19">
        <f>+[1]DEPURADO!C20</f>
        <v>43237</v>
      </c>
      <c r="F26" s="20">
        <f>+IF([1]DEPURADO!D20&gt;1,[1]DEPURADO!D20," ")</f>
        <v>43433</v>
      </c>
      <c r="G26" s="21">
        <f>[1]DEPURADO!F20</f>
        <v>228596</v>
      </c>
      <c r="H26" s="22">
        <v>0</v>
      </c>
      <c r="I26" s="22">
        <f>+[1]DEPURADO!N20+[1]DEPURADO!O20</f>
        <v>0</v>
      </c>
      <c r="J26" s="22">
        <f>+[1]DEPURADO!S20</f>
        <v>0</v>
      </c>
      <c r="K26" s="23">
        <f>+[1]DEPURADO!Q20+[1]DEPURADO!R20</f>
        <v>0</v>
      </c>
      <c r="L26" s="22">
        <v>0</v>
      </c>
      <c r="M26" s="22">
        <v>0</v>
      </c>
      <c r="N26" s="22">
        <f t="shared" si="0"/>
        <v>0</v>
      </c>
      <c r="O26" s="22">
        <f t="shared" si="1"/>
        <v>228596</v>
      </c>
      <c r="P26" s="18">
        <f>IF([1]DEPURADO!I20&gt;1,0,[1]DEPURADO!B20)</f>
        <v>0</v>
      </c>
      <c r="Q26" s="24">
        <f t="shared" si="2"/>
        <v>0</v>
      </c>
      <c r="R26" s="25">
        <f t="shared" si="3"/>
        <v>228596</v>
      </c>
      <c r="S26" s="25">
        <f>+[1]DEPURADO!K20</f>
        <v>0</v>
      </c>
      <c r="T26" s="17" t="s">
        <v>45</v>
      </c>
      <c r="U26" s="25">
        <f>+[1]DEPURADO!J20</f>
        <v>0</v>
      </c>
      <c r="V26" s="24"/>
      <c r="W26" s="17" t="s">
        <v>45</v>
      </c>
      <c r="X26" s="25">
        <f>+[1]DEPURADO!L20+[1]DEPURADO!M20</f>
        <v>0</v>
      </c>
      <c r="Y26" s="17" t="s">
        <v>45</v>
      </c>
      <c r="Z26" s="25">
        <f t="shared" si="4"/>
        <v>0</v>
      </c>
      <c r="AA26" s="25"/>
      <c r="AB26" s="25">
        <v>0</v>
      </c>
      <c r="AC26" s="25">
        <v>0</v>
      </c>
      <c r="AD26" s="24"/>
      <c r="AE26" s="24">
        <f>+[1]DEPURADO!L20</f>
        <v>0</v>
      </c>
      <c r="AF26" s="24">
        <v>0</v>
      </c>
      <c r="AG26" s="24">
        <f t="shared" si="5"/>
        <v>0</v>
      </c>
      <c r="AH26" s="24">
        <v>0</v>
      </c>
      <c r="AI26" s="24" t="str">
        <f>+[1]DEPURADO!G20</f>
        <v>NO RADICADA</v>
      </c>
      <c r="AJ26" s="26"/>
      <c r="AK26" s="27"/>
    </row>
    <row r="27" spans="1:37" s="28" customFormat="1" x14ac:dyDescent="0.25">
      <c r="A27" s="17">
        <v>19</v>
      </c>
      <c r="B27" s="18" t="s">
        <v>44</v>
      </c>
      <c r="C27" s="17" t="str">
        <f>+[1]DEPURADO!A21</f>
        <v>C537719</v>
      </c>
      <c r="D27" s="17">
        <f>+[1]DEPURADO!B21</f>
        <v>537719</v>
      </c>
      <c r="E27" s="19">
        <f>+[1]DEPURADO!C21</f>
        <v>43237</v>
      </c>
      <c r="F27" s="20">
        <f>+IF([1]DEPURADO!D21&gt;1,[1]DEPURADO!D21," ")</f>
        <v>43433</v>
      </c>
      <c r="G27" s="21">
        <f>[1]DEPURADO!F21</f>
        <v>683697</v>
      </c>
      <c r="H27" s="22">
        <v>0</v>
      </c>
      <c r="I27" s="22">
        <f>+[1]DEPURADO!N21+[1]DEPURADO!O21</f>
        <v>0</v>
      </c>
      <c r="J27" s="22">
        <f>+[1]DEPURADO!S21</f>
        <v>0</v>
      </c>
      <c r="K27" s="23">
        <f>+[1]DEPURADO!Q21+[1]DEPURADO!R21</f>
        <v>0</v>
      </c>
      <c r="L27" s="22">
        <v>0</v>
      </c>
      <c r="M27" s="22">
        <v>0</v>
      </c>
      <c r="N27" s="22">
        <f t="shared" si="0"/>
        <v>0</v>
      </c>
      <c r="O27" s="22">
        <f t="shared" si="1"/>
        <v>683697</v>
      </c>
      <c r="P27" s="18">
        <f>IF([1]DEPURADO!I21&gt;1,0,[1]DEPURADO!B21)</f>
        <v>0</v>
      </c>
      <c r="Q27" s="24">
        <f t="shared" si="2"/>
        <v>0</v>
      </c>
      <c r="R27" s="25">
        <f t="shared" si="3"/>
        <v>683697</v>
      </c>
      <c r="S27" s="25">
        <f>+[1]DEPURADO!K21</f>
        <v>0</v>
      </c>
      <c r="T27" s="17" t="s">
        <v>45</v>
      </c>
      <c r="U27" s="25">
        <f>+[1]DEPURADO!J21</f>
        <v>0</v>
      </c>
      <c r="V27" s="24"/>
      <c r="W27" s="17" t="s">
        <v>45</v>
      </c>
      <c r="X27" s="25">
        <f>+[1]DEPURADO!L21+[1]DEPURADO!M21</f>
        <v>0</v>
      </c>
      <c r="Y27" s="17" t="s">
        <v>45</v>
      </c>
      <c r="Z27" s="25">
        <f t="shared" si="4"/>
        <v>0</v>
      </c>
      <c r="AA27" s="25"/>
      <c r="AB27" s="25">
        <v>0</v>
      </c>
      <c r="AC27" s="25">
        <v>0</v>
      </c>
      <c r="AD27" s="24"/>
      <c r="AE27" s="24">
        <f>+[1]DEPURADO!L21</f>
        <v>0</v>
      </c>
      <c r="AF27" s="24">
        <v>0</v>
      </c>
      <c r="AG27" s="24">
        <f t="shared" si="5"/>
        <v>0</v>
      </c>
      <c r="AH27" s="24">
        <v>0</v>
      </c>
      <c r="AI27" s="24" t="str">
        <f>+[1]DEPURADO!G21</f>
        <v>NO RADICADA</v>
      </c>
      <c r="AJ27" s="26"/>
      <c r="AK27" s="27"/>
    </row>
    <row r="28" spans="1:37" s="28" customFormat="1" x14ac:dyDescent="0.25">
      <c r="A28" s="17">
        <v>20</v>
      </c>
      <c r="B28" s="18" t="s">
        <v>44</v>
      </c>
      <c r="C28" s="17" t="str">
        <f>+[1]DEPURADO!A22</f>
        <v>C537720</v>
      </c>
      <c r="D28" s="17">
        <f>+[1]DEPURADO!B22</f>
        <v>537720</v>
      </c>
      <c r="E28" s="19">
        <f>+[1]DEPURADO!C22</f>
        <v>43237</v>
      </c>
      <c r="F28" s="20">
        <f>+IF([1]DEPURADO!D22&gt;1,[1]DEPURADO!D22," ")</f>
        <v>43433</v>
      </c>
      <c r="G28" s="21">
        <f>[1]DEPURADO!F22</f>
        <v>593567</v>
      </c>
      <c r="H28" s="22">
        <v>0</v>
      </c>
      <c r="I28" s="22">
        <f>+[1]DEPURADO!N22+[1]DEPURADO!O22</f>
        <v>0</v>
      </c>
      <c r="J28" s="22">
        <f>+[1]DEPURADO!S22</f>
        <v>0</v>
      </c>
      <c r="K28" s="23">
        <f>+[1]DEPURADO!Q22+[1]DEPURADO!R22</f>
        <v>0</v>
      </c>
      <c r="L28" s="22">
        <v>0</v>
      </c>
      <c r="M28" s="22">
        <v>0</v>
      </c>
      <c r="N28" s="22">
        <f t="shared" si="0"/>
        <v>0</v>
      </c>
      <c r="O28" s="22">
        <f t="shared" si="1"/>
        <v>593567</v>
      </c>
      <c r="P28" s="18">
        <f>IF([1]DEPURADO!I22&gt;1,0,[1]DEPURADO!B22)</f>
        <v>0</v>
      </c>
      <c r="Q28" s="24">
        <f t="shared" si="2"/>
        <v>0</v>
      </c>
      <c r="R28" s="25">
        <f t="shared" si="3"/>
        <v>593567</v>
      </c>
      <c r="S28" s="25">
        <f>+[1]DEPURADO!K22</f>
        <v>0</v>
      </c>
      <c r="T28" s="17" t="s">
        <v>45</v>
      </c>
      <c r="U28" s="25">
        <f>+[1]DEPURADO!J22</f>
        <v>0</v>
      </c>
      <c r="V28" s="24"/>
      <c r="W28" s="17" t="s">
        <v>45</v>
      </c>
      <c r="X28" s="25">
        <f>+[1]DEPURADO!L22+[1]DEPURADO!M22</f>
        <v>0</v>
      </c>
      <c r="Y28" s="17" t="s">
        <v>45</v>
      </c>
      <c r="Z28" s="25">
        <f t="shared" si="4"/>
        <v>0</v>
      </c>
      <c r="AA28" s="25"/>
      <c r="AB28" s="25">
        <v>0</v>
      </c>
      <c r="AC28" s="25">
        <v>0</v>
      </c>
      <c r="AD28" s="24"/>
      <c r="AE28" s="24">
        <f>+[1]DEPURADO!L22</f>
        <v>0</v>
      </c>
      <c r="AF28" s="24">
        <v>0</v>
      </c>
      <c r="AG28" s="24">
        <f t="shared" si="5"/>
        <v>0</v>
      </c>
      <c r="AH28" s="24">
        <v>0</v>
      </c>
      <c r="AI28" s="24" t="str">
        <f>+[1]DEPURADO!G22</f>
        <v>NO RADICADA</v>
      </c>
      <c r="AJ28" s="26"/>
      <c r="AK28" s="27"/>
    </row>
    <row r="29" spans="1:37" s="28" customFormat="1" x14ac:dyDescent="0.25">
      <c r="A29" s="17">
        <v>21</v>
      </c>
      <c r="B29" s="18" t="s">
        <v>44</v>
      </c>
      <c r="C29" s="17" t="str">
        <f>+[1]DEPURADO!A23</f>
        <v>C537721</v>
      </c>
      <c r="D29" s="17">
        <f>+[1]DEPURADO!B23</f>
        <v>537721</v>
      </c>
      <c r="E29" s="19">
        <f>+[1]DEPURADO!C23</f>
        <v>43237</v>
      </c>
      <c r="F29" s="20">
        <f>+IF([1]DEPURADO!D23&gt;1,[1]DEPURADO!D23," ")</f>
        <v>43433</v>
      </c>
      <c r="G29" s="21">
        <f>[1]DEPURADO!F23</f>
        <v>1480826</v>
      </c>
      <c r="H29" s="22">
        <v>0</v>
      </c>
      <c r="I29" s="22">
        <f>+[1]DEPURADO!N23+[1]DEPURADO!O23</f>
        <v>0</v>
      </c>
      <c r="J29" s="22">
        <f>+[1]DEPURADO!S23</f>
        <v>0</v>
      </c>
      <c r="K29" s="23">
        <f>+[1]DEPURADO!Q23+[1]DEPURADO!R23</f>
        <v>0</v>
      </c>
      <c r="L29" s="22">
        <v>0</v>
      </c>
      <c r="M29" s="22">
        <v>0</v>
      </c>
      <c r="N29" s="22">
        <f t="shared" si="0"/>
        <v>0</v>
      </c>
      <c r="O29" s="22">
        <f t="shared" si="1"/>
        <v>1480826</v>
      </c>
      <c r="P29" s="18">
        <f>IF([1]DEPURADO!I23&gt;1,0,[1]DEPURADO!B23)</f>
        <v>0</v>
      </c>
      <c r="Q29" s="24">
        <f t="shared" si="2"/>
        <v>0</v>
      </c>
      <c r="R29" s="25">
        <f t="shared" si="3"/>
        <v>1480826</v>
      </c>
      <c r="S29" s="25">
        <f>+[1]DEPURADO!K23</f>
        <v>0</v>
      </c>
      <c r="T29" s="17" t="s">
        <v>45</v>
      </c>
      <c r="U29" s="25">
        <f>+[1]DEPURADO!J23</f>
        <v>0</v>
      </c>
      <c r="V29" s="24"/>
      <c r="W29" s="17" t="s">
        <v>45</v>
      </c>
      <c r="X29" s="25">
        <f>+[1]DEPURADO!L23+[1]DEPURADO!M23</f>
        <v>0</v>
      </c>
      <c r="Y29" s="17" t="s">
        <v>45</v>
      </c>
      <c r="Z29" s="25">
        <f t="shared" si="4"/>
        <v>0</v>
      </c>
      <c r="AA29" s="25"/>
      <c r="AB29" s="25">
        <v>0</v>
      </c>
      <c r="AC29" s="25">
        <v>0</v>
      </c>
      <c r="AD29" s="24"/>
      <c r="AE29" s="24">
        <f>+[1]DEPURADO!L23</f>
        <v>0</v>
      </c>
      <c r="AF29" s="24">
        <v>0</v>
      </c>
      <c r="AG29" s="24">
        <f t="shared" si="5"/>
        <v>0</v>
      </c>
      <c r="AH29" s="24">
        <v>0</v>
      </c>
      <c r="AI29" s="24" t="str">
        <f>+[1]DEPURADO!G23</f>
        <v>NO RADICADA</v>
      </c>
      <c r="AJ29" s="26"/>
      <c r="AK29" s="27"/>
    </row>
    <row r="30" spans="1:37" s="28" customFormat="1" x14ac:dyDescent="0.25">
      <c r="A30" s="17">
        <v>22</v>
      </c>
      <c r="B30" s="18" t="s">
        <v>44</v>
      </c>
      <c r="C30" s="17" t="str">
        <f>+[1]DEPURADO!A24</f>
        <v>C537722</v>
      </c>
      <c r="D30" s="17">
        <f>+[1]DEPURADO!B24</f>
        <v>537722</v>
      </c>
      <c r="E30" s="19">
        <f>+[1]DEPURADO!C24</f>
        <v>43237</v>
      </c>
      <c r="F30" s="20">
        <f>+IF([1]DEPURADO!D24&gt;1,[1]DEPURADO!D24," ")</f>
        <v>43433</v>
      </c>
      <c r="G30" s="21">
        <f>[1]DEPURADO!F24</f>
        <v>563104</v>
      </c>
      <c r="H30" s="22">
        <v>0</v>
      </c>
      <c r="I30" s="22">
        <f>+[1]DEPURADO!N24+[1]DEPURADO!O24</f>
        <v>0</v>
      </c>
      <c r="J30" s="22">
        <f>+[1]DEPURADO!S24</f>
        <v>0</v>
      </c>
      <c r="K30" s="23">
        <f>+[1]DEPURADO!Q24+[1]DEPURADO!R24</f>
        <v>0</v>
      </c>
      <c r="L30" s="22">
        <v>0</v>
      </c>
      <c r="M30" s="22">
        <v>0</v>
      </c>
      <c r="N30" s="22">
        <f t="shared" si="0"/>
        <v>0</v>
      </c>
      <c r="O30" s="22">
        <f t="shared" si="1"/>
        <v>563104</v>
      </c>
      <c r="P30" s="18">
        <f>IF([1]DEPURADO!I24&gt;1,0,[1]DEPURADO!B24)</f>
        <v>0</v>
      </c>
      <c r="Q30" s="24">
        <f t="shared" si="2"/>
        <v>0</v>
      </c>
      <c r="R30" s="25">
        <f t="shared" si="3"/>
        <v>563104</v>
      </c>
      <c r="S30" s="25">
        <f>+[1]DEPURADO!K24</f>
        <v>0</v>
      </c>
      <c r="T30" s="17" t="s">
        <v>45</v>
      </c>
      <c r="U30" s="25">
        <f>+[1]DEPURADO!J24</f>
        <v>0</v>
      </c>
      <c r="V30" s="24"/>
      <c r="W30" s="17" t="s">
        <v>45</v>
      </c>
      <c r="X30" s="25">
        <f>+[1]DEPURADO!L24+[1]DEPURADO!M24</f>
        <v>0</v>
      </c>
      <c r="Y30" s="17" t="s">
        <v>45</v>
      </c>
      <c r="Z30" s="25">
        <f t="shared" si="4"/>
        <v>0</v>
      </c>
      <c r="AA30" s="25"/>
      <c r="AB30" s="25">
        <v>0</v>
      </c>
      <c r="AC30" s="25">
        <v>0</v>
      </c>
      <c r="AD30" s="24"/>
      <c r="AE30" s="24">
        <f>+[1]DEPURADO!L24</f>
        <v>0</v>
      </c>
      <c r="AF30" s="24">
        <v>0</v>
      </c>
      <c r="AG30" s="24">
        <f t="shared" si="5"/>
        <v>0</v>
      </c>
      <c r="AH30" s="24">
        <v>0</v>
      </c>
      <c r="AI30" s="24" t="str">
        <f>+[1]DEPURADO!G24</f>
        <v>NO RADICADA</v>
      </c>
      <c r="AJ30" s="26"/>
      <c r="AK30" s="27"/>
    </row>
    <row r="31" spans="1:37" s="28" customFormat="1" x14ac:dyDescent="0.25">
      <c r="A31" s="17">
        <v>23</v>
      </c>
      <c r="B31" s="18" t="s">
        <v>44</v>
      </c>
      <c r="C31" s="17" t="str">
        <f>+[1]DEPURADO!A25</f>
        <v>C537723</v>
      </c>
      <c r="D31" s="17">
        <f>+[1]DEPURADO!B25</f>
        <v>537723</v>
      </c>
      <c r="E31" s="19">
        <f>+[1]DEPURADO!C25</f>
        <v>43237</v>
      </c>
      <c r="F31" s="20">
        <f>+IF([1]DEPURADO!D25&gt;1,[1]DEPURADO!D25," ")</f>
        <v>43433</v>
      </c>
      <c r="G31" s="21">
        <f>[1]DEPURADO!F25</f>
        <v>240904</v>
      </c>
      <c r="H31" s="22">
        <v>0</v>
      </c>
      <c r="I31" s="22">
        <f>+[1]DEPURADO!N25+[1]DEPURADO!O25</f>
        <v>0</v>
      </c>
      <c r="J31" s="22">
        <f>+[1]DEPURADO!S25</f>
        <v>0</v>
      </c>
      <c r="K31" s="23">
        <f>+[1]DEPURADO!Q25+[1]DEPURADO!R25</f>
        <v>0</v>
      </c>
      <c r="L31" s="22">
        <v>0</v>
      </c>
      <c r="M31" s="22">
        <v>0</v>
      </c>
      <c r="N31" s="22">
        <f t="shared" si="0"/>
        <v>0</v>
      </c>
      <c r="O31" s="22">
        <f t="shared" si="1"/>
        <v>240904</v>
      </c>
      <c r="P31" s="18">
        <f>IF([1]DEPURADO!I25&gt;1,0,[1]DEPURADO!B25)</f>
        <v>0</v>
      </c>
      <c r="Q31" s="24">
        <f t="shared" si="2"/>
        <v>0</v>
      </c>
      <c r="R31" s="25">
        <f t="shared" si="3"/>
        <v>240904</v>
      </c>
      <c r="S31" s="25">
        <f>+[1]DEPURADO!K25</f>
        <v>0</v>
      </c>
      <c r="T31" s="17" t="s">
        <v>45</v>
      </c>
      <c r="U31" s="25">
        <f>+[1]DEPURADO!J25</f>
        <v>0</v>
      </c>
      <c r="V31" s="24"/>
      <c r="W31" s="17" t="s">
        <v>45</v>
      </c>
      <c r="X31" s="25">
        <f>+[1]DEPURADO!L25+[1]DEPURADO!M25</f>
        <v>0</v>
      </c>
      <c r="Y31" s="17" t="s">
        <v>45</v>
      </c>
      <c r="Z31" s="25">
        <f t="shared" si="4"/>
        <v>0</v>
      </c>
      <c r="AA31" s="25"/>
      <c r="AB31" s="25">
        <v>0</v>
      </c>
      <c r="AC31" s="25">
        <v>0</v>
      </c>
      <c r="AD31" s="24"/>
      <c r="AE31" s="24">
        <f>+[1]DEPURADO!L25</f>
        <v>0</v>
      </c>
      <c r="AF31" s="24">
        <v>0</v>
      </c>
      <c r="AG31" s="24">
        <f t="shared" si="5"/>
        <v>0</v>
      </c>
      <c r="AH31" s="24">
        <v>0</v>
      </c>
      <c r="AI31" s="24" t="str">
        <f>+[1]DEPURADO!G25</f>
        <v>NO RADICADA</v>
      </c>
      <c r="AJ31" s="26"/>
      <c r="AK31" s="27"/>
    </row>
    <row r="32" spans="1:37" s="28" customFormat="1" x14ac:dyDescent="0.25">
      <c r="A32" s="17">
        <v>24</v>
      </c>
      <c r="B32" s="18" t="s">
        <v>44</v>
      </c>
      <c r="C32" s="17" t="str">
        <f>+[1]DEPURADO!A26</f>
        <v>C537724</v>
      </c>
      <c r="D32" s="17">
        <f>+[1]DEPURADO!B26</f>
        <v>537724</v>
      </c>
      <c r="E32" s="19">
        <f>+[1]DEPURADO!C26</f>
        <v>43237</v>
      </c>
      <c r="F32" s="20">
        <f>+IF([1]DEPURADO!D26&gt;1,[1]DEPURADO!D26," ")</f>
        <v>43433</v>
      </c>
      <c r="G32" s="21">
        <f>[1]DEPURADO!F26</f>
        <v>4625282</v>
      </c>
      <c r="H32" s="22">
        <v>0</v>
      </c>
      <c r="I32" s="22">
        <f>+[1]DEPURADO!N26+[1]DEPURADO!O26</f>
        <v>0</v>
      </c>
      <c r="J32" s="22">
        <f>+[1]DEPURADO!S26</f>
        <v>0</v>
      </c>
      <c r="K32" s="23">
        <f>+[1]DEPURADO!Q26+[1]DEPURADO!R26</f>
        <v>0</v>
      </c>
      <c r="L32" s="22">
        <v>0</v>
      </c>
      <c r="M32" s="22">
        <v>0</v>
      </c>
      <c r="N32" s="22">
        <f t="shared" si="0"/>
        <v>0</v>
      </c>
      <c r="O32" s="22">
        <f t="shared" si="1"/>
        <v>4625282</v>
      </c>
      <c r="P32" s="18">
        <f>IF([1]DEPURADO!I26&gt;1,0,[1]DEPURADO!B26)</f>
        <v>0</v>
      </c>
      <c r="Q32" s="24">
        <f t="shared" si="2"/>
        <v>0</v>
      </c>
      <c r="R32" s="25">
        <f t="shared" si="3"/>
        <v>4625282</v>
      </c>
      <c r="S32" s="25">
        <f>+[1]DEPURADO!K26</f>
        <v>0</v>
      </c>
      <c r="T32" s="17" t="s">
        <v>45</v>
      </c>
      <c r="U32" s="25">
        <f>+[1]DEPURADO!J26</f>
        <v>0</v>
      </c>
      <c r="V32" s="24"/>
      <c r="W32" s="17" t="s">
        <v>45</v>
      </c>
      <c r="X32" s="25">
        <f>+[1]DEPURADO!L26+[1]DEPURADO!M26</f>
        <v>0</v>
      </c>
      <c r="Y32" s="17" t="s">
        <v>45</v>
      </c>
      <c r="Z32" s="25">
        <f t="shared" si="4"/>
        <v>0</v>
      </c>
      <c r="AA32" s="25"/>
      <c r="AB32" s="25">
        <v>0</v>
      </c>
      <c r="AC32" s="25">
        <v>0</v>
      </c>
      <c r="AD32" s="24"/>
      <c r="AE32" s="24">
        <f>+[1]DEPURADO!L26</f>
        <v>0</v>
      </c>
      <c r="AF32" s="24">
        <v>0</v>
      </c>
      <c r="AG32" s="24">
        <f t="shared" si="5"/>
        <v>0</v>
      </c>
      <c r="AH32" s="24">
        <v>0</v>
      </c>
      <c r="AI32" s="24" t="str">
        <f>+[1]DEPURADO!G26</f>
        <v>NO RADICADA</v>
      </c>
      <c r="AJ32" s="26"/>
      <c r="AK32" s="27"/>
    </row>
    <row r="33" spans="1:37" s="28" customFormat="1" x14ac:dyDescent="0.25">
      <c r="A33" s="17">
        <v>25</v>
      </c>
      <c r="B33" s="18" t="s">
        <v>44</v>
      </c>
      <c r="C33" s="17" t="str">
        <f>+[1]DEPURADO!A27</f>
        <v>C538059</v>
      </c>
      <c r="D33" s="17">
        <f>+[1]DEPURADO!B27</f>
        <v>538059</v>
      </c>
      <c r="E33" s="19">
        <f>+[1]DEPURADO!C27</f>
        <v>43241</v>
      </c>
      <c r="F33" s="20">
        <f>+IF([1]DEPURADO!D27&gt;1,[1]DEPURADO!D27," ")</f>
        <v>43433</v>
      </c>
      <c r="G33" s="21">
        <f>[1]DEPURADO!F27</f>
        <v>2275860</v>
      </c>
      <c r="H33" s="22">
        <v>0</v>
      </c>
      <c r="I33" s="22">
        <f>+[1]DEPURADO!N27+[1]DEPURADO!O27</f>
        <v>0</v>
      </c>
      <c r="J33" s="22">
        <f>+[1]DEPURADO!S27</f>
        <v>0</v>
      </c>
      <c r="K33" s="23">
        <f>+[1]DEPURADO!Q27+[1]DEPURADO!R27</f>
        <v>0</v>
      </c>
      <c r="L33" s="22">
        <v>0</v>
      </c>
      <c r="M33" s="22">
        <v>0</v>
      </c>
      <c r="N33" s="22">
        <f t="shared" si="0"/>
        <v>0</v>
      </c>
      <c r="O33" s="22">
        <f t="shared" si="1"/>
        <v>2275860</v>
      </c>
      <c r="P33" s="18">
        <f>IF([1]DEPURADO!I27&gt;1,0,[1]DEPURADO!B27)</f>
        <v>0</v>
      </c>
      <c r="Q33" s="24">
        <f t="shared" si="2"/>
        <v>0</v>
      </c>
      <c r="R33" s="25">
        <f t="shared" si="3"/>
        <v>2275860</v>
      </c>
      <c r="S33" s="25">
        <f>+[1]DEPURADO!K27</f>
        <v>0</v>
      </c>
      <c r="T33" s="17" t="s">
        <v>45</v>
      </c>
      <c r="U33" s="25">
        <f>+[1]DEPURADO!J27</f>
        <v>0</v>
      </c>
      <c r="V33" s="24"/>
      <c r="W33" s="17" t="s">
        <v>45</v>
      </c>
      <c r="X33" s="25">
        <f>+[1]DEPURADO!L27+[1]DEPURADO!M27</f>
        <v>0</v>
      </c>
      <c r="Y33" s="17" t="s">
        <v>45</v>
      </c>
      <c r="Z33" s="25">
        <f t="shared" si="4"/>
        <v>0</v>
      </c>
      <c r="AA33" s="25"/>
      <c r="AB33" s="25">
        <v>0</v>
      </c>
      <c r="AC33" s="25">
        <v>0</v>
      </c>
      <c r="AD33" s="24"/>
      <c r="AE33" s="24">
        <f>+[1]DEPURADO!L27</f>
        <v>0</v>
      </c>
      <c r="AF33" s="24">
        <v>0</v>
      </c>
      <c r="AG33" s="24">
        <f t="shared" si="5"/>
        <v>0</v>
      </c>
      <c r="AH33" s="24">
        <v>0</v>
      </c>
      <c r="AI33" s="24" t="str">
        <f>+[1]DEPURADO!G27</f>
        <v>NO RADICADA</v>
      </c>
      <c r="AJ33" s="26"/>
      <c r="AK33" s="27"/>
    </row>
    <row r="34" spans="1:37" s="28" customFormat="1" x14ac:dyDescent="0.25">
      <c r="A34" s="17">
        <v>26</v>
      </c>
      <c r="B34" s="18" t="s">
        <v>44</v>
      </c>
      <c r="C34" s="17" t="str">
        <f>+[1]DEPURADO!A28</f>
        <v>C538803</v>
      </c>
      <c r="D34" s="17">
        <f>+[1]DEPURADO!B28</f>
        <v>538803</v>
      </c>
      <c r="E34" s="19">
        <f>+[1]DEPURADO!C28</f>
        <v>43248</v>
      </c>
      <c r="F34" s="20">
        <f>+IF([1]DEPURADO!D28&gt;1,[1]DEPURADO!D28," ")</f>
        <v>43433</v>
      </c>
      <c r="G34" s="21">
        <f>[1]DEPURADO!F28</f>
        <v>680919</v>
      </c>
      <c r="H34" s="22">
        <v>0</v>
      </c>
      <c r="I34" s="22">
        <f>+[1]DEPURADO!N28+[1]DEPURADO!O28</f>
        <v>0</v>
      </c>
      <c r="J34" s="22">
        <f>+[1]DEPURADO!S28</f>
        <v>0</v>
      </c>
      <c r="K34" s="23">
        <f>+[1]DEPURADO!Q28+[1]DEPURADO!R28</f>
        <v>0</v>
      </c>
      <c r="L34" s="22">
        <v>0</v>
      </c>
      <c r="M34" s="22">
        <v>0</v>
      </c>
      <c r="N34" s="22">
        <f t="shared" si="0"/>
        <v>0</v>
      </c>
      <c r="O34" s="22">
        <f t="shared" si="1"/>
        <v>680919</v>
      </c>
      <c r="P34" s="18">
        <f>IF([1]DEPURADO!I28&gt;1,0,[1]DEPURADO!B28)</f>
        <v>0</v>
      </c>
      <c r="Q34" s="24">
        <f t="shared" si="2"/>
        <v>0</v>
      </c>
      <c r="R34" s="25">
        <f t="shared" si="3"/>
        <v>680919</v>
      </c>
      <c r="S34" s="25">
        <f>+[1]DEPURADO!K28</f>
        <v>0</v>
      </c>
      <c r="T34" s="17" t="s">
        <v>45</v>
      </c>
      <c r="U34" s="25">
        <f>+[1]DEPURADO!J28</f>
        <v>0</v>
      </c>
      <c r="V34" s="24"/>
      <c r="W34" s="17" t="s">
        <v>45</v>
      </c>
      <c r="X34" s="25">
        <f>+[1]DEPURADO!L28+[1]DEPURADO!M28</f>
        <v>0</v>
      </c>
      <c r="Y34" s="17" t="s">
        <v>45</v>
      </c>
      <c r="Z34" s="25">
        <f t="shared" si="4"/>
        <v>0</v>
      </c>
      <c r="AA34" s="25"/>
      <c r="AB34" s="25">
        <v>0</v>
      </c>
      <c r="AC34" s="25">
        <v>0</v>
      </c>
      <c r="AD34" s="24"/>
      <c r="AE34" s="24">
        <f>+[1]DEPURADO!L28</f>
        <v>0</v>
      </c>
      <c r="AF34" s="24">
        <v>0</v>
      </c>
      <c r="AG34" s="24">
        <f t="shared" si="5"/>
        <v>0</v>
      </c>
      <c r="AH34" s="24">
        <v>0</v>
      </c>
      <c r="AI34" s="24" t="str">
        <f>+[1]DEPURADO!G28</f>
        <v>NO RADICADA</v>
      </c>
      <c r="AJ34" s="26"/>
      <c r="AK34" s="27"/>
    </row>
    <row r="35" spans="1:37" s="28" customFormat="1" x14ac:dyDescent="0.25">
      <c r="A35" s="17">
        <v>27</v>
      </c>
      <c r="B35" s="18" t="s">
        <v>44</v>
      </c>
      <c r="C35" s="17" t="str">
        <f>+[1]DEPURADO!A29</f>
        <v>C539722</v>
      </c>
      <c r="D35" s="17">
        <f>+[1]DEPURADO!B29</f>
        <v>539722</v>
      </c>
      <c r="E35" s="19">
        <f>+[1]DEPURADO!C29</f>
        <v>43254</v>
      </c>
      <c r="F35" s="20">
        <f>+IF([1]DEPURADO!D29&gt;1,[1]DEPURADO!D29," ")</f>
        <v>43433</v>
      </c>
      <c r="G35" s="21">
        <f>[1]DEPURADO!F29</f>
        <v>207078</v>
      </c>
      <c r="H35" s="22">
        <v>0</v>
      </c>
      <c r="I35" s="22">
        <f>+[1]DEPURADO!N29+[1]DEPURADO!O29</f>
        <v>0</v>
      </c>
      <c r="J35" s="22">
        <f>+[1]DEPURADO!S29</f>
        <v>0</v>
      </c>
      <c r="K35" s="23">
        <f>+[1]DEPURADO!Q29+[1]DEPURADO!R29</f>
        <v>0</v>
      </c>
      <c r="L35" s="22">
        <v>0</v>
      </c>
      <c r="M35" s="22">
        <v>0</v>
      </c>
      <c r="N35" s="22">
        <f t="shared" si="0"/>
        <v>0</v>
      </c>
      <c r="O35" s="22">
        <f t="shared" si="1"/>
        <v>207078</v>
      </c>
      <c r="P35" s="18">
        <f>IF([1]DEPURADO!I29&gt;1,0,[1]DEPURADO!B29)</f>
        <v>0</v>
      </c>
      <c r="Q35" s="24">
        <f t="shared" si="2"/>
        <v>0</v>
      </c>
      <c r="R35" s="25">
        <f t="shared" si="3"/>
        <v>207078</v>
      </c>
      <c r="S35" s="25">
        <f>+[1]DEPURADO!K29</f>
        <v>0</v>
      </c>
      <c r="T35" s="17" t="s">
        <v>45</v>
      </c>
      <c r="U35" s="25">
        <f>+[1]DEPURADO!J29</f>
        <v>0</v>
      </c>
      <c r="V35" s="24"/>
      <c r="W35" s="17" t="s">
        <v>45</v>
      </c>
      <c r="X35" s="25">
        <f>+[1]DEPURADO!L29+[1]DEPURADO!M29</f>
        <v>0</v>
      </c>
      <c r="Y35" s="17" t="s">
        <v>45</v>
      </c>
      <c r="Z35" s="25">
        <f t="shared" si="4"/>
        <v>0</v>
      </c>
      <c r="AA35" s="25"/>
      <c r="AB35" s="25">
        <v>0</v>
      </c>
      <c r="AC35" s="25">
        <v>0</v>
      </c>
      <c r="AD35" s="24"/>
      <c r="AE35" s="24">
        <f>+[1]DEPURADO!L29</f>
        <v>0</v>
      </c>
      <c r="AF35" s="24">
        <v>0</v>
      </c>
      <c r="AG35" s="24">
        <f t="shared" si="5"/>
        <v>0</v>
      </c>
      <c r="AH35" s="24">
        <v>0</v>
      </c>
      <c r="AI35" s="24" t="str">
        <f>+[1]DEPURADO!G29</f>
        <v>NO RADICADA</v>
      </c>
      <c r="AJ35" s="26"/>
      <c r="AK35" s="27"/>
    </row>
    <row r="36" spans="1:37" s="28" customFormat="1" x14ac:dyDescent="0.25">
      <c r="A36" s="17">
        <v>28</v>
      </c>
      <c r="B36" s="18" t="s">
        <v>44</v>
      </c>
      <c r="C36" s="17" t="str">
        <f>+[1]DEPURADO!A30</f>
        <v>C539994</v>
      </c>
      <c r="D36" s="17">
        <f>+[1]DEPURADO!B30</f>
        <v>539994</v>
      </c>
      <c r="E36" s="19">
        <f>+[1]DEPURADO!C30</f>
        <v>43257</v>
      </c>
      <c r="F36" s="20">
        <f>+IF([1]DEPURADO!D30&gt;1,[1]DEPURADO!D30," ")</f>
        <v>43433</v>
      </c>
      <c r="G36" s="21">
        <f>[1]DEPURADO!F30</f>
        <v>113887</v>
      </c>
      <c r="H36" s="22">
        <v>0</v>
      </c>
      <c r="I36" s="22">
        <f>+[1]DEPURADO!N30+[1]DEPURADO!O30</f>
        <v>0</v>
      </c>
      <c r="J36" s="22">
        <f>+[1]DEPURADO!S30</f>
        <v>0</v>
      </c>
      <c r="K36" s="23">
        <f>+[1]DEPURADO!Q30+[1]DEPURADO!R30</f>
        <v>0</v>
      </c>
      <c r="L36" s="22">
        <v>0</v>
      </c>
      <c r="M36" s="22">
        <v>0</v>
      </c>
      <c r="N36" s="22">
        <f t="shared" si="0"/>
        <v>0</v>
      </c>
      <c r="O36" s="22">
        <f t="shared" si="1"/>
        <v>113887</v>
      </c>
      <c r="P36" s="18">
        <f>IF([1]DEPURADO!I30&gt;1,0,[1]DEPURADO!B30)</f>
        <v>0</v>
      </c>
      <c r="Q36" s="24">
        <f t="shared" si="2"/>
        <v>0</v>
      </c>
      <c r="R36" s="25">
        <f t="shared" si="3"/>
        <v>113887</v>
      </c>
      <c r="S36" s="25">
        <f>+[1]DEPURADO!K30</f>
        <v>0</v>
      </c>
      <c r="T36" s="17" t="s">
        <v>45</v>
      </c>
      <c r="U36" s="25">
        <f>+[1]DEPURADO!J30</f>
        <v>0</v>
      </c>
      <c r="V36" s="24"/>
      <c r="W36" s="17" t="s">
        <v>45</v>
      </c>
      <c r="X36" s="25">
        <f>+[1]DEPURADO!L30+[1]DEPURADO!M30</f>
        <v>0</v>
      </c>
      <c r="Y36" s="17" t="s">
        <v>45</v>
      </c>
      <c r="Z36" s="25">
        <f t="shared" si="4"/>
        <v>0</v>
      </c>
      <c r="AA36" s="25"/>
      <c r="AB36" s="25">
        <v>0</v>
      </c>
      <c r="AC36" s="25">
        <v>0</v>
      </c>
      <c r="AD36" s="24"/>
      <c r="AE36" s="24">
        <f>+[1]DEPURADO!L30</f>
        <v>0</v>
      </c>
      <c r="AF36" s="24">
        <v>0</v>
      </c>
      <c r="AG36" s="24">
        <f t="shared" si="5"/>
        <v>0</v>
      </c>
      <c r="AH36" s="24">
        <v>0</v>
      </c>
      <c r="AI36" s="24" t="str">
        <f>+[1]DEPURADO!G30</f>
        <v>NO RADICADA</v>
      </c>
      <c r="AJ36" s="26"/>
      <c r="AK36" s="27"/>
    </row>
    <row r="37" spans="1:37" s="28" customFormat="1" x14ac:dyDescent="0.25">
      <c r="A37" s="17">
        <v>29</v>
      </c>
      <c r="B37" s="18" t="s">
        <v>44</v>
      </c>
      <c r="C37" s="17" t="str">
        <f>+[1]DEPURADO!A31</f>
        <v>C542644</v>
      </c>
      <c r="D37" s="17">
        <f>+[1]DEPURADO!B31</f>
        <v>542644</v>
      </c>
      <c r="E37" s="19">
        <f>+[1]DEPURADO!C31</f>
        <v>43277</v>
      </c>
      <c r="F37" s="20">
        <f>+IF([1]DEPURADO!D31&gt;1,[1]DEPURADO!D31," ")</f>
        <v>43433</v>
      </c>
      <c r="G37" s="21">
        <f>[1]DEPURADO!F31</f>
        <v>663080</v>
      </c>
      <c r="H37" s="22">
        <v>0</v>
      </c>
      <c r="I37" s="22">
        <f>+[1]DEPURADO!N31+[1]DEPURADO!O31</f>
        <v>0</v>
      </c>
      <c r="J37" s="22">
        <f>+[1]DEPURADO!S31</f>
        <v>0</v>
      </c>
      <c r="K37" s="23">
        <f>+[1]DEPURADO!Q31+[1]DEPURADO!R31</f>
        <v>0</v>
      </c>
      <c r="L37" s="22">
        <v>0</v>
      </c>
      <c r="M37" s="22">
        <v>0</v>
      </c>
      <c r="N37" s="22">
        <f t="shared" si="0"/>
        <v>0</v>
      </c>
      <c r="O37" s="22">
        <f t="shared" si="1"/>
        <v>663080</v>
      </c>
      <c r="P37" s="18">
        <f>IF([1]DEPURADO!I31&gt;1,0,[1]DEPURADO!B31)</f>
        <v>0</v>
      </c>
      <c r="Q37" s="24">
        <f t="shared" si="2"/>
        <v>0</v>
      </c>
      <c r="R37" s="25">
        <f t="shared" si="3"/>
        <v>663080</v>
      </c>
      <c r="S37" s="25">
        <f>+[1]DEPURADO!K31</f>
        <v>0</v>
      </c>
      <c r="T37" s="17" t="s">
        <v>45</v>
      </c>
      <c r="U37" s="25">
        <f>+[1]DEPURADO!J31</f>
        <v>0</v>
      </c>
      <c r="V37" s="24"/>
      <c r="W37" s="17" t="s">
        <v>45</v>
      </c>
      <c r="X37" s="25">
        <f>+[1]DEPURADO!L31+[1]DEPURADO!M31</f>
        <v>0</v>
      </c>
      <c r="Y37" s="17" t="s">
        <v>45</v>
      </c>
      <c r="Z37" s="25">
        <f t="shared" si="4"/>
        <v>0</v>
      </c>
      <c r="AA37" s="25"/>
      <c r="AB37" s="25">
        <v>0</v>
      </c>
      <c r="AC37" s="25">
        <v>0</v>
      </c>
      <c r="AD37" s="24"/>
      <c r="AE37" s="24">
        <f>+[1]DEPURADO!L31</f>
        <v>0</v>
      </c>
      <c r="AF37" s="24">
        <v>0</v>
      </c>
      <c r="AG37" s="24">
        <f t="shared" si="5"/>
        <v>0</v>
      </c>
      <c r="AH37" s="24">
        <v>0</v>
      </c>
      <c r="AI37" s="24" t="str">
        <f>+[1]DEPURADO!G31</f>
        <v>NO RADICADA</v>
      </c>
      <c r="AJ37" s="26"/>
      <c r="AK37" s="27"/>
    </row>
    <row r="38" spans="1:37" s="28" customFormat="1" x14ac:dyDescent="0.25">
      <c r="A38" s="17">
        <v>30</v>
      </c>
      <c r="B38" s="18" t="s">
        <v>44</v>
      </c>
      <c r="C38" s="17" t="str">
        <f>+[1]DEPURADO!A32</f>
        <v>C548230</v>
      </c>
      <c r="D38" s="17">
        <f>+[1]DEPURADO!B32</f>
        <v>548230</v>
      </c>
      <c r="E38" s="19">
        <f>+[1]DEPURADO!C32</f>
        <v>43325</v>
      </c>
      <c r="F38" s="20">
        <f>+IF([1]DEPURADO!D32&gt;1,[1]DEPURADO!D32," ")</f>
        <v>43433</v>
      </c>
      <c r="G38" s="21">
        <f>[1]DEPURADO!F32</f>
        <v>1204244</v>
      </c>
      <c r="H38" s="22">
        <v>0</v>
      </c>
      <c r="I38" s="22">
        <f>+[1]DEPURADO!N32+[1]DEPURADO!O32</f>
        <v>0</v>
      </c>
      <c r="J38" s="22">
        <f>+[1]DEPURADO!S32</f>
        <v>0</v>
      </c>
      <c r="K38" s="23">
        <f>+[1]DEPURADO!Q32+[1]DEPURADO!R32</f>
        <v>0</v>
      </c>
      <c r="L38" s="22">
        <v>0</v>
      </c>
      <c r="M38" s="22">
        <v>0</v>
      </c>
      <c r="N38" s="22">
        <f t="shared" si="0"/>
        <v>0</v>
      </c>
      <c r="O38" s="22">
        <f t="shared" si="1"/>
        <v>1204244</v>
      </c>
      <c r="P38" s="18">
        <f>IF([1]DEPURADO!I32&gt;1,0,[1]DEPURADO!B32)</f>
        <v>0</v>
      </c>
      <c r="Q38" s="24">
        <f t="shared" si="2"/>
        <v>0</v>
      </c>
      <c r="R38" s="25">
        <f t="shared" si="3"/>
        <v>1204244</v>
      </c>
      <c r="S38" s="25">
        <f>+[1]DEPURADO!K32</f>
        <v>0</v>
      </c>
      <c r="T38" s="17" t="s">
        <v>45</v>
      </c>
      <c r="U38" s="25">
        <f>+[1]DEPURADO!J32</f>
        <v>0</v>
      </c>
      <c r="V38" s="24"/>
      <c r="W38" s="17" t="s">
        <v>45</v>
      </c>
      <c r="X38" s="25">
        <f>+[1]DEPURADO!L32+[1]DEPURADO!M32</f>
        <v>0</v>
      </c>
      <c r="Y38" s="17" t="s">
        <v>45</v>
      </c>
      <c r="Z38" s="25">
        <f t="shared" si="4"/>
        <v>0</v>
      </c>
      <c r="AA38" s="25"/>
      <c r="AB38" s="25">
        <v>0</v>
      </c>
      <c r="AC38" s="25">
        <v>0</v>
      </c>
      <c r="AD38" s="24"/>
      <c r="AE38" s="24">
        <f>+[1]DEPURADO!L32</f>
        <v>0</v>
      </c>
      <c r="AF38" s="24">
        <v>0</v>
      </c>
      <c r="AG38" s="24">
        <f t="shared" si="5"/>
        <v>0</v>
      </c>
      <c r="AH38" s="24">
        <v>0</v>
      </c>
      <c r="AI38" s="24" t="str">
        <f>+[1]DEPURADO!G32</f>
        <v>NO RADICADA</v>
      </c>
      <c r="AJ38" s="26"/>
      <c r="AK38" s="27"/>
    </row>
    <row r="39" spans="1:37" s="28" customFormat="1" x14ac:dyDescent="0.25">
      <c r="A39" s="17">
        <v>31</v>
      </c>
      <c r="B39" s="18" t="s">
        <v>44</v>
      </c>
      <c r="C39" s="17" t="str">
        <f>+[1]DEPURADO!A33</f>
        <v>C548303</v>
      </c>
      <c r="D39" s="17">
        <f>+[1]DEPURADO!B33</f>
        <v>548303</v>
      </c>
      <c r="E39" s="19">
        <f>+[1]DEPURADO!C33</f>
        <v>43326</v>
      </c>
      <c r="F39" s="20">
        <f>+IF([1]DEPURADO!D33&gt;1,[1]DEPURADO!D33," ")</f>
        <v>43433</v>
      </c>
      <c r="G39" s="21">
        <f>[1]DEPURADO!F33</f>
        <v>506444</v>
      </c>
      <c r="H39" s="22">
        <v>0</v>
      </c>
      <c r="I39" s="22">
        <f>+[1]DEPURADO!N33+[1]DEPURADO!O33</f>
        <v>0</v>
      </c>
      <c r="J39" s="22">
        <f>+[1]DEPURADO!S33</f>
        <v>0</v>
      </c>
      <c r="K39" s="23">
        <f>+[1]DEPURADO!Q33+[1]DEPURADO!R33</f>
        <v>0</v>
      </c>
      <c r="L39" s="22">
        <v>0</v>
      </c>
      <c r="M39" s="22">
        <v>0</v>
      </c>
      <c r="N39" s="22">
        <f t="shared" si="0"/>
        <v>0</v>
      </c>
      <c r="O39" s="22">
        <f t="shared" si="1"/>
        <v>506444</v>
      </c>
      <c r="P39" s="18">
        <f>IF([1]DEPURADO!I33&gt;1,0,[1]DEPURADO!B33)</f>
        <v>0</v>
      </c>
      <c r="Q39" s="24">
        <f t="shared" si="2"/>
        <v>0</v>
      </c>
      <c r="R39" s="25">
        <f t="shared" si="3"/>
        <v>506444</v>
      </c>
      <c r="S39" s="25">
        <f>+[1]DEPURADO!K33</f>
        <v>0</v>
      </c>
      <c r="T39" s="17" t="s">
        <v>45</v>
      </c>
      <c r="U39" s="25">
        <f>+[1]DEPURADO!J33</f>
        <v>0</v>
      </c>
      <c r="V39" s="24"/>
      <c r="W39" s="17" t="s">
        <v>45</v>
      </c>
      <c r="X39" s="25">
        <f>+[1]DEPURADO!L33+[1]DEPURADO!M33</f>
        <v>0</v>
      </c>
      <c r="Y39" s="17" t="s">
        <v>45</v>
      </c>
      <c r="Z39" s="25">
        <f t="shared" si="4"/>
        <v>0</v>
      </c>
      <c r="AA39" s="25"/>
      <c r="AB39" s="25">
        <v>0</v>
      </c>
      <c r="AC39" s="25">
        <v>0</v>
      </c>
      <c r="AD39" s="24"/>
      <c r="AE39" s="24">
        <f>+[1]DEPURADO!L33</f>
        <v>0</v>
      </c>
      <c r="AF39" s="24">
        <v>0</v>
      </c>
      <c r="AG39" s="24">
        <f t="shared" si="5"/>
        <v>0</v>
      </c>
      <c r="AH39" s="24">
        <v>0</v>
      </c>
      <c r="AI39" s="24" t="str">
        <f>+[1]DEPURADO!G33</f>
        <v>NO RADICADA</v>
      </c>
      <c r="AJ39" s="26"/>
      <c r="AK39" s="27"/>
    </row>
    <row r="40" spans="1:37" s="28" customFormat="1" x14ac:dyDescent="0.25">
      <c r="A40" s="17">
        <v>32</v>
      </c>
      <c r="B40" s="18" t="s">
        <v>44</v>
      </c>
      <c r="C40" s="17" t="str">
        <f>+[1]DEPURADO!A34</f>
        <v>C549808</v>
      </c>
      <c r="D40" s="17">
        <f>+[1]DEPURADO!B34</f>
        <v>549808</v>
      </c>
      <c r="E40" s="19">
        <f>+[1]DEPURADO!C34</f>
        <v>43339</v>
      </c>
      <c r="F40" s="20">
        <f>+IF([1]DEPURADO!D34&gt;1,[1]DEPURADO!D34," ")</f>
        <v>43433</v>
      </c>
      <c r="G40" s="21">
        <f>[1]DEPURADO!F34</f>
        <v>267253</v>
      </c>
      <c r="H40" s="22">
        <v>0</v>
      </c>
      <c r="I40" s="22">
        <f>+[1]DEPURADO!N34+[1]DEPURADO!O34</f>
        <v>0</v>
      </c>
      <c r="J40" s="22">
        <f>+[1]DEPURADO!S34</f>
        <v>0</v>
      </c>
      <c r="K40" s="23">
        <f>+[1]DEPURADO!Q34+[1]DEPURADO!R34</f>
        <v>0</v>
      </c>
      <c r="L40" s="22">
        <v>0</v>
      </c>
      <c r="M40" s="22">
        <v>0</v>
      </c>
      <c r="N40" s="22">
        <f t="shared" si="0"/>
        <v>0</v>
      </c>
      <c r="O40" s="22">
        <f t="shared" si="1"/>
        <v>267253</v>
      </c>
      <c r="P40" s="18">
        <f>IF([1]DEPURADO!I34&gt;1,0,[1]DEPURADO!B34)</f>
        <v>0</v>
      </c>
      <c r="Q40" s="24">
        <f t="shared" si="2"/>
        <v>0</v>
      </c>
      <c r="R40" s="25">
        <f t="shared" si="3"/>
        <v>267253</v>
      </c>
      <c r="S40" s="25">
        <f>+[1]DEPURADO!K34</f>
        <v>0</v>
      </c>
      <c r="T40" s="17" t="s">
        <v>45</v>
      </c>
      <c r="U40" s="25">
        <f>+[1]DEPURADO!J34</f>
        <v>0</v>
      </c>
      <c r="V40" s="24"/>
      <c r="W40" s="17" t="s">
        <v>45</v>
      </c>
      <c r="X40" s="25">
        <f>+[1]DEPURADO!L34+[1]DEPURADO!M34</f>
        <v>0</v>
      </c>
      <c r="Y40" s="17" t="s">
        <v>45</v>
      </c>
      <c r="Z40" s="25">
        <f t="shared" si="4"/>
        <v>0</v>
      </c>
      <c r="AA40" s="25"/>
      <c r="AB40" s="25">
        <v>0</v>
      </c>
      <c r="AC40" s="25">
        <v>0</v>
      </c>
      <c r="AD40" s="24"/>
      <c r="AE40" s="24">
        <f>+[1]DEPURADO!L34</f>
        <v>0</v>
      </c>
      <c r="AF40" s="24">
        <v>0</v>
      </c>
      <c r="AG40" s="24">
        <f t="shared" si="5"/>
        <v>0</v>
      </c>
      <c r="AH40" s="24">
        <v>0</v>
      </c>
      <c r="AI40" s="24" t="str">
        <f>+[1]DEPURADO!G34</f>
        <v>NO RADICADA</v>
      </c>
      <c r="AJ40" s="26"/>
      <c r="AK40" s="27"/>
    </row>
    <row r="41" spans="1:37" s="28" customFormat="1" x14ac:dyDescent="0.25">
      <c r="A41" s="17">
        <v>33</v>
      </c>
      <c r="B41" s="18" t="s">
        <v>44</v>
      </c>
      <c r="C41" s="17" t="str">
        <f>+[1]DEPURADO!A35</f>
        <v>C551290</v>
      </c>
      <c r="D41" s="17">
        <f>+[1]DEPURADO!B35</f>
        <v>551290</v>
      </c>
      <c r="E41" s="19">
        <f>+[1]DEPURADO!C35</f>
        <v>43349</v>
      </c>
      <c r="F41" s="20">
        <f>+IF([1]DEPURADO!D35&gt;1,[1]DEPURADO!D35," ")</f>
        <v>43433</v>
      </c>
      <c r="G41" s="21">
        <f>[1]DEPURADO!F35</f>
        <v>2377360</v>
      </c>
      <c r="H41" s="22">
        <v>0</v>
      </c>
      <c r="I41" s="22">
        <f>+[1]DEPURADO!N35+[1]DEPURADO!O35</f>
        <v>0</v>
      </c>
      <c r="J41" s="22">
        <f>+[1]DEPURADO!S35</f>
        <v>0</v>
      </c>
      <c r="K41" s="23">
        <f>+[1]DEPURADO!Q35+[1]DEPURADO!R35</f>
        <v>0</v>
      </c>
      <c r="L41" s="22">
        <v>0</v>
      </c>
      <c r="M41" s="22">
        <v>0</v>
      </c>
      <c r="N41" s="22">
        <f t="shared" si="0"/>
        <v>0</v>
      </c>
      <c r="O41" s="22">
        <f t="shared" si="1"/>
        <v>2377360</v>
      </c>
      <c r="P41" s="18">
        <f>IF([1]DEPURADO!I35&gt;1,0,[1]DEPURADO!B35)</f>
        <v>0</v>
      </c>
      <c r="Q41" s="24">
        <f t="shared" si="2"/>
        <v>0</v>
      </c>
      <c r="R41" s="25">
        <f t="shared" si="3"/>
        <v>2377360</v>
      </c>
      <c r="S41" s="25">
        <f>+[1]DEPURADO!K35</f>
        <v>0</v>
      </c>
      <c r="T41" s="17" t="s">
        <v>45</v>
      </c>
      <c r="U41" s="25">
        <f>+[1]DEPURADO!J35</f>
        <v>0</v>
      </c>
      <c r="V41" s="24"/>
      <c r="W41" s="17" t="s">
        <v>45</v>
      </c>
      <c r="X41" s="25">
        <f>+[1]DEPURADO!L35+[1]DEPURADO!M35</f>
        <v>0</v>
      </c>
      <c r="Y41" s="17" t="s">
        <v>45</v>
      </c>
      <c r="Z41" s="25">
        <f t="shared" si="4"/>
        <v>0</v>
      </c>
      <c r="AA41" s="25"/>
      <c r="AB41" s="25">
        <v>0</v>
      </c>
      <c r="AC41" s="25">
        <v>0</v>
      </c>
      <c r="AD41" s="24"/>
      <c r="AE41" s="24">
        <f>+[1]DEPURADO!L35</f>
        <v>0</v>
      </c>
      <c r="AF41" s="24">
        <v>0</v>
      </c>
      <c r="AG41" s="24">
        <f t="shared" si="5"/>
        <v>0</v>
      </c>
      <c r="AH41" s="24">
        <v>0</v>
      </c>
      <c r="AI41" s="24" t="str">
        <f>+[1]DEPURADO!G35</f>
        <v>NO RADICADA</v>
      </c>
      <c r="AJ41" s="26"/>
      <c r="AK41" s="27"/>
    </row>
    <row r="42" spans="1:37" s="28" customFormat="1" x14ac:dyDescent="0.25">
      <c r="A42" s="17">
        <v>34</v>
      </c>
      <c r="B42" s="18" t="s">
        <v>44</v>
      </c>
      <c r="C42" s="17" t="str">
        <f>+[1]DEPURADO!A36</f>
        <v>C552531</v>
      </c>
      <c r="D42" s="17">
        <f>+[1]DEPURADO!B36</f>
        <v>552531</v>
      </c>
      <c r="E42" s="19">
        <f>+[1]DEPURADO!C36</f>
        <v>43361</v>
      </c>
      <c r="F42" s="20">
        <f>+IF([1]DEPURADO!D36&gt;1,[1]DEPURADO!D36," ")</f>
        <v>43433</v>
      </c>
      <c r="G42" s="21">
        <f>[1]DEPURADO!F36</f>
        <v>56914</v>
      </c>
      <c r="H42" s="22">
        <v>0</v>
      </c>
      <c r="I42" s="22">
        <f>+[1]DEPURADO!N36+[1]DEPURADO!O36</f>
        <v>0</v>
      </c>
      <c r="J42" s="22">
        <f>+[1]DEPURADO!S36</f>
        <v>0</v>
      </c>
      <c r="K42" s="23">
        <f>+[1]DEPURADO!Q36+[1]DEPURADO!R36</f>
        <v>0</v>
      </c>
      <c r="L42" s="22">
        <v>0</v>
      </c>
      <c r="M42" s="22">
        <v>0</v>
      </c>
      <c r="N42" s="22">
        <f t="shared" si="0"/>
        <v>0</v>
      </c>
      <c r="O42" s="22">
        <f t="shared" si="1"/>
        <v>56914</v>
      </c>
      <c r="P42" s="18">
        <f>IF([1]DEPURADO!I36&gt;1,0,[1]DEPURADO!B36)</f>
        <v>0</v>
      </c>
      <c r="Q42" s="24">
        <f t="shared" si="2"/>
        <v>0</v>
      </c>
      <c r="R42" s="25">
        <f t="shared" si="3"/>
        <v>56914</v>
      </c>
      <c r="S42" s="25">
        <f>+[1]DEPURADO!K36</f>
        <v>0</v>
      </c>
      <c r="T42" s="17" t="s">
        <v>45</v>
      </c>
      <c r="U42" s="25">
        <f>+[1]DEPURADO!J36</f>
        <v>0</v>
      </c>
      <c r="V42" s="24"/>
      <c r="W42" s="17" t="s">
        <v>45</v>
      </c>
      <c r="X42" s="25">
        <f>+[1]DEPURADO!L36+[1]DEPURADO!M36</f>
        <v>0</v>
      </c>
      <c r="Y42" s="17" t="s">
        <v>45</v>
      </c>
      <c r="Z42" s="25">
        <f t="shared" si="4"/>
        <v>0</v>
      </c>
      <c r="AA42" s="25"/>
      <c r="AB42" s="25">
        <v>0</v>
      </c>
      <c r="AC42" s="25">
        <v>0</v>
      </c>
      <c r="AD42" s="24"/>
      <c r="AE42" s="24">
        <f>+[1]DEPURADO!L36</f>
        <v>0</v>
      </c>
      <c r="AF42" s="24">
        <v>0</v>
      </c>
      <c r="AG42" s="24">
        <f t="shared" si="5"/>
        <v>0</v>
      </c>
      <c r="AH42" s="24">
        <v>0</v>
      </c>
      <c r="AI42" s="24" t="str">
        <f>+[1]DEPURADO!G36</f>
        <v>NO RADICADA</v>
      </c>
      <c r="AJ42" s="26"/>
      <c r="AK42" s="27"/>
    </row>
    <row r="43" spans="1:37" s="28" customFormat="1" x14ac:dyDescent="0.25">
      <c r="A43" s="17">
        <v>35</v>
      </c>
      <c r="B43" s="18" t="s">
        <v>44</v>
      </c>
      <c r="C43" s="17" t="str">
        <f>+[1]DEPURADO!A37</f>
        <v>C635638</v>
      </c>
      <c r="D43" s="17">
        <f>+[1]DEPURADO!B37</f>
        <v>635638</v>
      </c>
      <c r="E43" s="19">
        <f>+[1]DEPURADO!C37</f>
        <v>43998.450694444444</v>
      </c>
      <c r="F43" s="20">
        <f>+IF([1]DEPURADO!D37&gt;1,[1]DEPURADO!D37," ")</f>
        <v>44001</v>
      </c>
      <c r="G43" s="21">
        <f>[1]DEPURADO!F37</f>
        <v>389950.84</v>
      </c>
      <c r="H43" s="22">
        <v>0</v>
      </c>
      <c r="I43" s="22">
        <f>+[1]DEPURADO!N37+[1]DEPURADO!O37</f>
        <v>0</v>
      </c>
      <c r="J43" s="22">
        <f>+[1]DEPURADO!S37</f>
        <v>0</v>
      </c>
      <c r="K43" s="23">
        <f>+[1]DEPURADO!Q37+[1]DEPURADO!R37</f>
        <v>0</v>
      </c>
      <c r="L43" s="22">
        <v>0</v>
      </c>
      <c r="M43" s="22">
        <v>0</v>
      </c>
      <c r="N43" s="22">
        <f t="shared" si="0"/>
        <v>0</v>
      </c>
      <c r="O43" s="22">
        <f t="shared" si="1"/>
        <v>389950.84</v>
      </c>
      <c r="P43" s="18">
        <f>IF([1]DEPURADO!I37&gt;1,0,[1]DEPURADO!B37)</f>
        <v>635638</v>
      </c>
      <c r="Q43" s="24">
        <f t="shared" si="2"/>
        <v>389950.84</v>
      </c>
      <c r="R43" s="25">
        <f t="shared" si="3"/>
        <v>0</v>
      </c>
      <c r="S43" s="25">
        <f>+[1]DEPURADO!K37</f>
        <v>0</v>
      </c>
      <c r="T43" s="17" t="s">
        <v>45</v>
      </c>
      <c r="U43" s="25">
        <f>+[1]DEPURADO!J37</f>
        <v>0</v>
      </c>
      <c r="V43" s="24"/>
      <c r="W43" s="17" t="s">
        <v>45</v>
      </c>
      <c r="X43" s="25">
        <f>+[1]DEPURADO!L37+[1]DEPURADO!M37</f>
        <v>389950.84</v>
      </c>
      <c r="Y43" s="17" t="s">
        <v>45</v>
      </c>
      <c r="Z43" s="25">
        <f t="shared" si="4"/>
        <v>0</v>
      </c>
      <c r="AA43" s="25"/>
      <c r="AB43" s="25">
        <v>0</v>
      </c>
      <c r="AC43" s="25">
        <v>0</v>
      </c>
      <c r="AD43" s="24"/>
      <c r="AE43" s="24">
        <f>+[1]DEPURADO!L37</f>
        <v>389950.84</v>
      </c>
      <c r="AF43" s="24">
        <v>0</v>
      </c>
      <c r="AG43" s="24">
        <f t="shared" si="5"/>
        <v>0</v>
      </c>
      <c r="AH43" s="24">
        <v>0</v>
      </c>
      <c r="AI43" s="24" t="str">
        <f>+[1]DEPURADO!G37</f>
        <v>GLOSAS POR CONCILIAR</v>
      </c>
      <c r="AJ43" s="26"/>
      <c r="AK43" s="27"/>
    </row>
    <row r="44" spans="1:37" s="28" customFormat="1" x14ac:dyDescent="0.25">
      <c r="A44" s="17">
        <v>36</v>
      </c>
      <c r="B44" s="18" t="s">
        <v>44</v>
      </c>
      <c r="C44" s="17" t="str">
        <f>+[1]DEPURADO!A38</f>
        <v>C637705</v>
      </c>
      <c r="D44" s="17">
        <f>+[1]DEPURADO!B38</f>
        <v>637705</v>
      </c>
      <c r="E44" s="19">
        <f>+[1]DEPURADO!C38</f>
        <v>44015.686805555553</v>
      </c>
      <c r="F44" s="20">
        <f>+IF([1]DEPURADO!D38&gt;1,[1]DEPURADO!D38," ")</f>
        <v>44020</v>
      </c>
      <c r="G44" s="21">
        <f>[1]DEPURADO!F38</f>
        <v>428845.88</v>
      </c>
      <c r="H44" s="22">
        <v>0</v>
      </c>
      <c r="I44" s="22">
        <f>+[1]DEPURADO!N38+[1]DEPURADO!O38</f>
        <v>0</v>
      </c>
      <c r="J44" s="22">
        <f>+[1]DEPURADO!S38</f>
        <v>0</v>
      </c>
      <c r="K44" s="23">
        <f>+[1]DEPURADO!Q38+[1]DEPURADO!R38</f>
        <v>0</v>
      </c>
      <c r="L44" s="22">
        <v>0</v>
      </c>
      <c r="M44" s="22">
        <v>0</v>
      </c>
      <c r="N44" s="22">
        <f t="shared" si="0"/>
        <v>0</v>
      </c>
      <c r="O44" s="22">
        <f t="shared" si="1"/>
        <v>428845.88</v>
      </c>
      <c r="P44" s="18">
        <f>IF([1]DEPURADO!I38&gt;1,0,[1]DEPURADO!B38)</f>
        <v>637705</v>
      </c>
      <c r="Q44" s="24">
        <f t="shared" si="2"/>
        <v>428845.88</v>
      </c>
      <c r="R44" s="25">
        <f t="shared" si="3"/>
        <v>0</v>
      </c>
      <c r="S44" s="25">
        <f>+[1]DEPURADO!K38</f>
        <v>0</v>
      </c>
      <c r="T44" s="17" t="s">
        <v>45</v>
      </c>
      <c r="U44" s="25">
        <f>+[1]DEPURADO!J38</f>
        <v>0</v>
      </c>
      <c r="V44" s="24"/>
      <c r="W44" s="17" t="s">
        <v>45</v>
      </c>
      <c r="X44" s="25">
        <f>+[1]DEPURADO!L38+[1]DEPURADO!M38</f>
        <v>428845.88</v>
      </c>
      <c r="Y44" s="17" t="s">
        <v>45</v>
      </c>
      <c r="Z44" s="25">
        <f t="shared" si="4"/>
        <v>0</v>
      </c>
      <c r="AA44" s="25"/>
      <c r="AB44" s="25">
        <v>0</v>
      </c>
      <c r="AC44" s="25">
        <v>0</v>
      </c>
      <c r="AD44" s="24"/>
      <c r="AE44" s="24">
        <f>+[1]DEPURADO!L38</f>
        <v>428845.88</v>
      </c>
      <c r="AF44" s="24">
        <v>0</v>
      </c>
      <c r="AG44" s="24">
        <f t="shared" si="5"/>
        <v>0</v>
      </c>
      <c r="AH44" s="24">
        <v>0</v>
      </c>
      <c r="AI44" s="24" t="str">
        <f>+[1]DEPURADO!G38</f>
        <v>GLOSAS POR CONCILIAR</v>
      </c>
      <c r="AJ44" s="26"/>
      <c r="AK44" s="27"/>
    </row>
    <row r="45" spans="1:37" s="28" customFormat="1" x14ac:dyDescent="0.25">
      <c r="A45" s="17">
        <v>37</v>
      </c>
      <c r="B45" s="18" t="s">
        <v>44</v>
      </c>
      <c r="C45" s="17" t="str">
        <f>+[1]DEPURADO!A39</f>
        <v>C638424</v>
      </c>
      <c r="D45" s="17">
        <f>+[1]DEPURADO!B39</f>
        <v>638424</v>
      </c>
      <c r="E45" s="19">
        <f>+[1]DEPURADO!C39</f>
        <v>44022.317361111112</v>
      </c>
      <c r="F45" s="20">
        <f>+IF([1]DEPURADO!D39&gt;1,[1]DEPURADO!D39," ")</f>
        <v>44048</v>
      </c>
      <c r="G45" s="21">
        <f>[1]DEPURADO!F39</f>
        <v>1162051.96</v>
      </c>
      <c r="H45" s="22">
        <v>0</v>
      </c>
      <c r="I45" s="22">
        <f>+[1]DEPURADO!N39+[1]DEPURADO!O39</f>
        <v>0</v>
      </c>
      <c r="J45" s="22">
        <f>+[1]DEPURADO!S39</f>
        <v>0</v>
      </c>
      <c r="K45" s="23">
        <f>+[1]DEPURADO!Q39+[1]DEPURADO!R39</f>
        <v>0</v>
      </c>
      <c r="L45" s="22">
        <v>0</v>
      </c>
      <c r="M45" s="22">
        <v>0</v>
      </c>
      <c r="N45" s="22">
        <f t="shared" si="0"/>
        <v>0</v>
      </c>
      <c r="O45" s="22">
        <f t="shared" si="1"/>
        <v>1162051.96</v>
      </c>
      <c r="P45" s="18">
        <f>IF([1]DEPURADO!I39&gt;1,0,[1]DEPURADO!B39)</f>
        <v>638424</v>
      </c>
      <c r="Q45" s="24">
        <f t="shared" si="2"/>
        <v>1162051.96</v>
      </c>
      <c r="R45" s="25">
        <f t="shared" si="3"/>
        <v>0</v>
      </c>
      <c r="S45" s="25">
        <f>+[1]DEPURADO!K39</f>
        <v>0</v>
      </c>
      <c r="T45" s="17" t="s">
        <v>45</v>
      </c>
      <c r="U45" s="25">
        <f>+[1]DEPURADO!J39</f>
        <v>0</v>
      </c>
      <c r="V45" s="24"/>
      <c r="W45" s="17" t="s">
        <v>45</v>
      </c>
      <c r="X45" s="25">
        <f>+[1]DEPURADO!L39+[1]DEPURADO!M39</f>
        <v>1162051.96</v>
      </c>
      <c r="Y45" s="17" t="s">
        <v>45</v>
      </c>
      <c r="Z45" s="25">
        <f t="shared" si="4"/>
        <v>0</v>
      </c>
      <c r="AA45" s="25"/>
      <c r="AB45" s="25">
        <v>0</v>
      </c>
      <c r="AC45" s="25">
        <v>0</v>
      </c>
      <c r="AD45" s="24"/>
      <c r="AE45" s="24">
        <f>+[1]DEPURADO!L39</f>
        <v>1162051.96</v>
      </c>
      <c r="AF45" s="24">
        <v>0</v>
      </c>
      <c r="AG45" s="24">
        <f t="shared" si="5"/>
        <v>0</v>
      </c>
      <c r="AH45" s="24">
        <v>0</v>
      </c>
      <c r="AI45" s="24" t="str">
        <f>+[1]DEPURADO!G39</f>
        <v>GLOSAS POR CONCILIAR</v>
      </c>
      <c r="AJ45" s="26"/>
      <c r="AK45" s="27"/>
    </row>
    <row r="46" spans="1:37" s="28" customFormat="1" x14ac:dyDescent="0.25">
      <c r="A46" s="17">
        <v>38</v>
      </c>
      <c r="B46" s="18" t="s">
        <v>44</v>
      </c>
      <c r="C46" s="17" t="str">
        <f>+[1]DEPURADO!A40</f>
        <v>C639171</v>
      </c>
      <c r="D46" s="17">
        <f>+[1]DEPURADO!B40</f>
        <v>639171</v>
      </c>
      <c r="E46" s="19">
        <f>+[1]DEPURADO!C40</f>
        <v>44029.45416666667</v>
      </c>
      <c r="F46" s="20">
        <f>+IF([1]DEPURADO!D40&gt;1,[1]DEPURADO!D40," ")</f>
        <v>44048</v>
      </c>
      <c r="G46" s="21">
        <f>[1]DEPURADO!F40</f>
        <v>240660.24</v>
      </c>
      <c r="H46" s="22">
        <v>0</v>
      </c>
      <c r="I46" s="22">
        <f>+[1]DEPURADO!N40+[1]DEPURADO!O40</f>
        <v>0</v>
      </c>
      <c r="J46" s="22">
        <f>+[1]DEPURADO!S40</f>
        <v>0</v>
      </c>
      <c r="K46" s="23">
        <f>+[1]DEPURADO!Q40+[1]DEPURADO!R40</f>
        <v>0</v>
      </c>
      <c r="L46" s="22">
        <v>0</v>
      </c>
      <c r="M46" s="22">
        <v>0</v>
      </c>
      <c r="N46" s="22">
        <f t="shared" si="0"/>
        <v>0</v>
      </c>
      <c r="O46" s="22">
        <f t="shared" si="1"/>
        <v>240660.24</v>
      </c>
      <c r="P46" s="18">
        <f>IF([1]DEPURADO!I40&gt;1,0,[1]DEPURADO!B40)</f>
        <v>639171</v>
      </c>
      <c r="Q46" s="24">
        <f t="shared" si="2"/>
        <v>240660.24</v>
      </c>
      <c r="R46" s="25">
        <f t="shared" si="3"/>
        <v>0</v>
      </c>
      <c r="S46" s="25">
        <f>+[1]DEPURADO!K40</f>
        <v>0</v>
      </c>
      <c r="T46" s="17" t="s">
        <v>45</v>
      </c>
      <c r="U46" s="25">
        <f>+[1]DEPURADO!J40</f>
        <v>0</v>
      </c>
      <c r="V46" s="24"/>
      <c r="W46" s="17" t="s">
        <v>45</v>
      </c>
      <c r="X46" s="25">
        <f>+[1]DEPURADO!L40+[1]DEPURADO!M40</f>
        <v>240660.24</v>
      </c>
      <c r="Y46" s="17" t="s">
        <v>45</v>
      </c>
      <c r="Z46" s="25">
        <f t="shared" si="4"/>
        <v>0</v>
      </c>
      <c r="AA46" s="25"/>
      <c r="AB46" s="25">
        <v>0</v>
      </c>
      <c r="AC46" s="25">
        <v>0</v>
      </c>
      <c r="AD46" s="24"/>
      <c r="AE46" s="24">
        <f>+[1]DEPURADO!L40</f>
        <v>240660.24</v>
      </c>
      <c r="AF46" s="24">
        <v>0</v>
      </c>
      <c r="AG46" s="24">
        <f t="shared" si="5"/>
        <v>0</v>
      </c>
      <c r="AH46" s="24">
        <v>0</v>
      </c>
      <c r="AI46" s="24" t="str">
        <f>+[1]DEPURADO!G40</f>
        <v>GLOSAS POR CONCILIAR</v>
      </c>
      <c r="AJ46" s="26"/>
      <c r="AK46" s="27"/>
    </row>
    <row r="47" spans="1:37" s="28" customFormat="1" x14ac:dyDescent="0.25">
      <c r="A47" s="17">
        <v>39</v>
      </c>
      <c r="B47" s="18" t="s">
        <v>44</v>
      </c>
      <c r="C47" s="17" t="str">
        <f>+[1]DEPURADO!A41</f>
        <v>C1001012</v>
      </c>
      <c r="D47" s="17">
        <f>+[1]DEPURADO!B41</f>
        <v>1001012</v>
      </c>
      <c r="E47" s="19">
        <f>+[1]DEPURADO!C41</f>
        <v>44055.466666666667</v>
      </c>
      <c r="F47" s="20">
        <f>+IF([1]DEPURADO!D41&gt;1,[1]DEPURADO!D41," ")</f>
        <v>44063</v>
      </c>
      <c r="G47" s="21">
        <f>[1]DEPURADO!F41</f>
        <v>46072</v>
      </c>
      <c r="H47" s="22">
        <v>0</v>
      </c>
      <c r="I47" s="22">
        <f>+[1]DEPURADO!N41+[1]DEPURADO!O41</f>
        <v>0</v>
      </c>
      <c r="J47" s="22">
        <f>+[1]DEPURADO!S41</f>
        <v>0</v>
      </c>
      <c r="K47" s="23">
        <f>+[1]DEPURADO!Q41+[1]DEPURADO!R41</f>
        <v>0</v>
      </c>
      <c r="L47" s="22">
        <v>0</v>
      </c>
      <c r="M47" s="22">
        <v>0</v>
      </c>
      <c r="N47" s="22">
        <f t="shared" si="0"/>
        <v>0</v>
      </c>
      <c r="O47" s="22">
        <f t="shared" si="1"/>
        <v>46072</v>
      </c>
      <c r="P47" s="18">
        <f>IF([1]DEPURADO!I41&gt;1,0,[1]DEPURADO!B41)</f>
        <v>1001012</v>
      </c>
      <c r="Q47" s="24">
        <f t="shared" si="2"/>
        <v>46072</v>
      </c>
      <c r="R47" s="25">
        <f t="shared" si="3"/>
        <v>0</v>
      </c>
      <c r="S47" s="25">
        <f>+[1]DEPURADO!K41</f>
        <v>0</v>
      </c>
      <c r="T47" s="17" t="s">
        <v>45</v>
      </c>
      <c r="U47" s="25">
        <f>+[1]DEPURADO!J41</f>
        <v>0</v>
      </c>
      <c r="V47" s="24"/>
      <c r="W47" s="17" t="s">
        <v>45</v>
      </c>
      <c r="X47" s="25">
        <f>+[1]DEPURADO!L41+[1]DEPURADO!M41</f>
        <v>46072</v>
      </c>
      <c r="Y47" s="17" t="s">
        <v>45</v>
      </c>
      <c r="Z47" s="25">
        <f t="shared" si="4"/>
        <v>0</v>
      </c>
      <c r="AA47" s="25"/>
      <c r="AB47" s="25">
        <v>0</v>
      </c>
      <c r="AC47" s="25">
        <v>0</v>
      </c>
      <c r="AD47" s="24"/>
      <c r="AE47" s="24">
        <f>+[1]DEPURADO!L41</f>
        <v>46072</v>
      </c>
      <c r="AF47" s="24">
        <v>0</v>
      </c>
      <c r="AG47" s="24">
        <f t="shared" si="5"/>
        <v>0</v>
      </c>
      <c r="AH47" s="24">
        <v>0</v>
      </c>
      <c r="AI47" s="24" t="str">
        <f>+[1]DEPURADO!G41</f>
        <v>GLOSAS POR CONCILIAR</v>
      </c>
      <c r="AJ47" s="26"/>
      <c r="AK47" s="27"/>
    </row>
    <row r="48" spans="1:37" s="28" customFormat="1" x14ac:dyDescent="0.25">
      <c r="A48" s="17">
        <v>40</v>
      </c>
      <c r="B48" s="18" t="s">
        <v>44</v>
      </c>
      <c r="C48" s="17" t="str">
        <f>+[1]DEPURADO!A42</f>
        <v>C1002983</v>
      </c>
      <c r="D48" s="17">
        <f>+[1]DEPURADO!B42</f>
        <v>1002983</v>
      </c>
      <c r="E48" s="19">
        <f>+[1]DEPURADO!C42</f>
        <v>44070.49722222222</v>
      </c>
      <c r="F48" s="20">
        <f>+IF([1]DEPURADO!D42&gt;1,[1]DEPURADO!D42," ")</f>
        <v>44155</v>
      </c>
      <c r="G48" s="21">
        <f>[1]DEPURADO!F42</f>
        <v>274707.03999999998</v>
      </c>
      <c r="H48" s="22">
        <v>0</v>
      </c>
      <c r="I48" s="22">
        <f>+[1]DEPURADO!N42+[1]DEPURADO!O42</f>
        <v>0</v>
      </c>
      <c r="J48" s="22">
        <f>+[1]DEPURADO!S42</f>
        <v>0</v>
      </c>
      <c r="K48" s="23">
        <f>+[1]DEPURADO!Q42+[1]DEPURADO!R42</f>
        <v>173549.91999999987</v>
      </c>
      <c r="L48" s="22">
        <v>0</v>
      </c>
      <c r="M48" s="22">
        <v>0</v>
      </c>
      <c r="N48" s="22">
        <f t="shared" si="0"/>
        <v>173549.91999999987</v>
      </c>
      <c r="O48" s="22">
        <f t="shared" si="1"/>
        <v>101157.12000000011</v>
      </c>
      <c r="P48" s="18">
        <f>IF([1]DEPURADO!I42&gt;1,0,[1]DEPURADO!B42)</f>
        <v>1002983</v>
      </c>
      <c r="Q48" s="24">
        <f t="shared" si="2"/>
        <v>274707.03999999998</v>
      </c>
      <c r="R48" s="25">
        <f t="shared" si="3"/>
        <v>0</v>
      </c>
      <c r="S48" s="25">
        <f>+[1]DEPURADO!K42</f>
        <v>0</v>
      </c>
      <c r="T48" s="17" t="s">
        <v>45</v>
      </c>
      <c r="U48" s="25">
        <f>+[1]DEPURADO!J42</f>
        <v>0</v>
      </c>
      <c r="V48" s="24"/>
      <c r="W48" s="17" t="s">
        <v>45</v>
      </c>
      <c r="X48" s="25">
        <f>+[1]DEPURADO!L42+[1]DEPURADO!M42</f>
        <v>101157.12000000011</v>
      </c>
      <c r="Y48" s="17" t="s">
        <v>45</v>
      </c>
      <c r="Z48" s="25">
        <f t="shared" si="4"/>
        <v>101157.12000000011</v>
      </c>
      <c r="AA48" s="25"/>
      <c r="AB48" s="25">
        <v>0</v>
      </c>
      <c r="AC48" s="25">
        <v>0</v>
      </c>
      <c r="AD48" s="24"/>
      <c r="AE48" s="24">
        <f>+[1]DEPURADO!L42</f>
        <v>0</v>
      </c>
      <c r="AF48" s="24">
        <v>0</v>
      </c>
      <c r="AG48" s="24">
        <f t="shared" si="5"/>
        <v>0</v>
      </c>
      <c r="AH48" s="24">
        <v>0</v>
      </c>
      <c r="AI48" s="24" t="str">
        <f>+[1]DEPURADO!G42</f>
        <v>CANCELADO Y GLOSA LEGALIZADA</v>
      </c>
      <c r="AJ48" s="26"/>
      <c r="AK48" s="27"/>
    </row>
    <row r="49" spans="1:37" s="28" customFormat="1" x14ac:dyDescent="0.25">
      <c r="A49" s="17">
        <v>41</v>
      </c>
      <c r="B49" s="18" t="s">
        <v>44</v>
      </c>
      <c r="C49" s="17" t="str">
        <f>+[1]DEPURADO!A43</f>
        <v>C1010629</v>
      </c>
      <c r="D49" s="17">
        <f>+[1]DEPURADO!B43</f>
        <v>1010629</v>
      </c>
      <c r="E49" s="19">
        <f>+[1]DEPURADO!C43</f>
        <v>44118.329861111109</v>
      </c>
      <c r="F49" s="20">
        <f>+IF([1]DEPURADO!D43&gt;1,[1]DEPURADO!D43," ")</f>
        <v>44144</v>
      </c>
      <c r="G49" s="21">
        <f>[1]DEPURADO!F43</f>
        <v>140575.67999999999</v>
      </c>
      <c r="H49" s="22">
        <v>0</v>
      </c>
      <c r="I49" s="22">
        <f>+[1]DEPURADO!N43+[1]DEPURADO!O43</f>
        <v>0</v>
      </c>
      <c r="J49" s="22">
        <f>+[1]DEPURADO!S43</f>
        <v>0</v>
      </c>
      <c r="K49" s="23">
        <f>+[1]DEPURADO!Q43+[1]DEPURADO!R43</f>
        <v>0</v>
      </c>
      <c r="L49" s="22">
        <v>0</v>
      </c>
      <c r="M49" s="22">
        <v>0</v>
      </c>
      <c r="N49" s="22">
        <f t="shared" si="0"/>
        <v>0</v>
      </c>
      <c r="O49" s="22">
        <f t="shared" si="1"/>
        <v>140575.67999999999</v>
      </c>
      <c r="P49" s="18">
        <f>IF([1]DEPURADO!I43&gt;1,0,[1]DEPURADO!B43)</f>
        <v>1010629</v>
      </c>
      <c r="Q49" s="24">
        <f t="shared" si="2"/>
        <v>140575.67999999999</v>
      </c>
      <c r="R49" s="25">
        <f t="shared" si="3"/>
        <v>0</v>
      </c>
      <c r="S49" s="25">
        <f>+[1]DEPURADO!K43</f>
        <v>0</v>
      </c>
      <c r="T49" s="17" t="s">
        <v>45</v>
      </c>
      <c r="U49" s="25">
        <f>+[1]DEPURADO!J43</f>
        <v>0</v>
      </c>
      <c r="V49" s="24"/>
      <c r="W49" s="17" t="s">
        <v>45</v>
      </c>
      <c r="X49" s="25">
        <f>+[1]DEPURADO!L43+[1]DEPURADO!M43</f>
        <v>140575.67999999999</v>
      </c>
      <c r="Y49" s="17" t="s">
        <v>45</v>
      </c>
      <c r="Z49" s="25">
        <f t="shared" si="4"/>
        <v>0</v>
      </c>
      <c r="AA49" s="25"/>
      <c r="AB49" s="25">
        <v>0</v>
      </c>
      <c r="AC49" s="25">
        <v>0</v>
      </c>
      <c r="AD49" s="24"/>
      <c r="AE49" s="24">
        <f>+[1]DEPURADO!L43</f>
        <v>140575.67999999999</v>
      </c>
      <c r="AF49" s="24">
        <v>0</v>
      </c>
      <c r="AG49" s="24">
        <f t="shared" si="5"/>
        <v>0</v>
      </c>
      <c r="AH49" s="24">
        <v>0</v>
      </c>
      <c r="AI49" s="24" t="str">
        <f>+[1]DEPURADO!G43</f>
        <v>GLOSAS POR CONCILIAR</v>
      </c>
      <c r="AJ49" s="26"/>
      <c r="AK49" s="27"/>
    </row>
    <row r="50" spans="1:37" s="28" customFormat="1" x14ac:dyDescent="0.25">
      <c r="A50" s="17">
        <v>42</v>
      </c>
      <c r="B50" s="18" t="s">
        <v>44</v>
      </c>
      <c r="C50" s="17" t="str">
        <f>+[1]DEPURADO!A44</f>
        <v>C1016784</v>
      </c>
      <c r="D50" s="17">
        <f>+[1]DEPURADO!B44</f>
        <v>1016784</v>
      </c>
      <c r="E50" s="19">
        <f>+[1]DEPURADO!C44</f>
        <v>44159.303472222222</v>
      </c>
      <c r="F50" s="20">
        <f>+IF([1]DEPURADO!D44&gt;1,[1]DEPURADO!D44," ")</f>
        <v>44172</v>
      </c>
      <c r="G50" s="21">
        <f>[1]DEPURADO!F44</f>
        <v>235800</v>
      </c>
      <c r="H50" s="22">
        <v>0</v>
      </c>
      <c r="I50" s="22">
        <f>+[1]DEPURADO!N44+[1]DEPURADO!O44</f>
        <v>0</v>
      </c>
      <c r="J50" s="22">
        <f>+[1]DEPURADO!S44</f>
        <v>0</v>
      </c>
      <c r="K50" s="23">
        <f>+[1]DEPURADO!Q44+[1]DEPURADO!R44</f>
        <v>0</v>
      </c>
      <c r="L50" s="22">
        <v>0</v>
      </c>
      <c r="M50" s="22">
        <v>0</v>
      </c>
      <c r="N50" s="22">
        <f t="shared" si="0"/>
        <v>0</v>
      </c>
      <c r="O50" s="22">
        <f t="shared" si="1"/>
        <v>235800</v>
      </c>
      <c r="P50" s="18">
        <f>IF([1]DEPURADO!I44&gt;1,0,[1]DEPURADO!B44)</f>
        <v>1016784</v>
      </c>
      <c r="Q50" s="24">
        <f t="shared" si="2"/>
        <v>235800</v>
      </c>
      <c r="R50" s="25">
        <f t="shared" si="3"/>
        <v>0</v>
      </c>
      <c r="S50" s="25">
        <f>+[1]DEPURADO!K44</f>
        <v>0</v>
      </c>
      <c r="T50" s="17" t="s">
        <v>45</v>
      </c>
      <c r="U50" s="25">
        <f>+[1]DEPURADO!J44</f>
        <v>0</v>
      </c>
      <c r="V50" s="24"/>
      <c r="W50" s="17" t="s">
        <v>45</v>
      </c>
      <c r="X50" s="25">
        <f>+[1]DEPURADO!L44+[1]DEPURADO!M44</f>
        <v>235800</v>
      </c>
      <c r="Y50" s="17" t="s">
        <v>45</v>
      </c>
      <c r="Z50" s="25">
        <f t="shared" si="4"/>
        <v>0</v>
      </c>
      <c r="AA50" s="25"/>
      <c r="AB50" s="25">
        <v>0</v>
      </c>
      <c r="AC50" s="25">
        <v>0</v>
      </c>
      <c r="AD50" s="24"/>
      <c r="AE50" s="24">
        <f>+[1]DEPURADO!L44</f>
        <v>235800</v>
      </c>
      <c r="AF50" s="24">
        <v>0</v>
      </c>
      <c r="AG50" s="24">
        <f t="shared" si="5"/>
        <v>0</v>
      </c>
      <c r="AH50" s="24">
        <v>0</v>
      </c>
      <c r="AI50" s="24" t="str">
        <f>+[1]DEPURADO!G44</f>
        <v>GLOSAS POR CONCILIAR</v>
      </c>
      <c r="AJ50" s="26"/>
      <c r="AK50" s="27"/>
    </row>
    <row r="51" spans="1:37" s="28" customFormat="1" x14ac:dyDescent="0.25">
      <c r="A51" s="17">
        <v>43</v>
      </c>
      <c r="B51" s="18" t="s">
        <v>44</v>
      </c>
      <c r="C51" s="17" t="str">
        <f>+[1]DEPURADO!A45</f>
        <v>C1018600</v>
      </c>
      <c r="D51" s="17">
        <f>+[1]DEPURADO!B45</f>
        <v>1018600</v>
      </c>
      <c r="E51" s="19">
        <f>+[1]DEPURADO!C45</f>
        <v>44169.686111111114</v>
      </c>
      <c r="F51" s="20">
        <f>+IF([1]DEPURADO!D45&gt;1,[1]DEPURADO!D45," ")</f>
        <v>44182</v>
      </c>
      <c r="G51" s="21">
        <f>[1]DEPURADO!F45</f>
        <v>29117.759999999998</v>
      </c>
      <c r="H51" s="22">
        <v>0</v>
      </c>
      <c r="I51" s="22">
        <f>+[1]DEPURADO!N45+[1]DEPURADO!O45</f>
        <v>0</v>
      </c>
      <c r="J51" s="22">
        <f>+[1]DEPURADO!S45</f>
        <v>0</v>
      </c>
      <c r="K51" s="23">
        <f>+[1]DEPURADO!Q45+[1]DEPURADO!R45</f>
        <v>0</v>
      </c>
      <c r="L51" s="22">
        <v>0</v>
      </c>
      <c r="M51" s="22">
        <v>0</v>
      </c>
      <c r="N51" s="22">
        <f t="shared" si="0"/>
        <v>0</v>
      </c>
      <c r="O51" s="22">
        <f t="shared" si="1"/>
        <v>29117.759999999998</v>
      </c>
      <c r="P51" s="18">
        <f>IF([1]DEPURADO!I45&gt;1,0,[1]DEPURADO!B45)</f>
        <v>1018600</v>
      </c>
      <c r="Q51" s="24">
        <f t="shared" si="2"/>
        <v>29117.759999999998</v>
      </c>
      <c r="R51" s="25">
        <f t="shared" si="3"/>
        <v>0</v>
      </c>
      <c r="S51" s="25">
        <f>+[1]DEPURADO!K45</f>
        <v>0</v>
      </c>
      <c r="T51" s="17" t="s">
        <v>45</v>
      </c>
      <c r="U51" s="25">
        <f>+[1]DEPURADO!J45</f>
        <v>0</v>
      </c>
      <c r="V51" s="24"/>
      <c r="W51" s="17" t="s">
        <v>45</v>
      </c>
      <c r="X51" s="25">
        <f>+[1]DEPURADO!L45+[1]DEPURADO!M45</f>
        <v>29117.759999999998</v>
      </c>
      <c r="Y51" s="17" t="s">
        <v>45</v>
      </c>
      <c r="Z51" s="25">
        <f t="shared" si="4"/>
        <v>0</v>
      </c>
      <c r="AA51" s="25"/>
      <c r="AB51" s="25">
        <v>0</v>
      </c>
      <c r="AC51" s="25">
        <v>0</v>
      </c>
      <c r="AD51" s="24"/>
      <c r="AE51" s="24">
        <f>+[1]DEPURADO!L45</f>
        <v>29117.759999999998</v>
      </c>
      <c r="AF51" s="24">
        <v>0</v>
      </c>
      <c r="AG51" s="24">
        <f t="shared" si="5"/>
        <v>0</v>
      </c>
      <c r="AH51" s="24">
        <v>0</v>
      </c>
      <c r="AI51" s="24" t="str">
        <f>+[1]DEPURADO!G45</f>
        <v>GLOSAS POR CONCILIAR</v>
      </c>
      <c r="AJ51" s="26"/>
      <c r="AK51" s="27"/>
    </row>
    <row r="52" spans="1:37" x14ac:dyDescent="0.25">
      <c r="A52" s="43" t="s">
        <v>46</v>
      </c>
      <c r="B52" s="43"/>
      <c r="C52" s="43"/>
      <c r="D52" s="43"/>
      <c r="E52" s="43"/>
      <c r="F52" s="43"/>
      <c r="G52" s="29">
        <f t="shared" ref="G52:O52" si="6">SUM(G9:G51)</f>
        <v>41180115.400000006</v>
      </c>
      <c r="H52" s="29">
        <f t="shared" si="6"/>
        <v>0</v>
      </c>
      <c r="I52" s="29">
        <f t="shared" si="6"/>
        <v>0</v>
      </c>
      <c r="J52" s="29">
        <f t="shared" si="6"/>
        <v>0</v>
      </c>
      <c r="K52" s="29">
        <f t="shared" si="6"/>
        <v>173549.91999999987</v>
      </c>
      <c r="L52" s="29">
        <f t="shared" si="6"/>
        <v>0</v>
      </c>
      <c r="M52" s="29">
        <f t="shared" si="6"/>
        <v>0</v>
      </c>
      <c r="N52" s="29">
        <f t="shared" si="6"/>
        <v>173549.91999999987</v>
      </c>
      <c r="O52" s="29">
        <f t="shared" si="6"/>
        <v>41006565.480000004</v>
      </c>
      <c r="P52" s="29"/>
      <c r="Q52" s="29">
        <f>SUM(Q9:Q51)</f>
        <v>14532971.399999999</v>
      </c>
      <c r="R52" s="29">
        <f>SUM(R9:R51)</f>
        <v>26647144</v>
      </c>
      <c r="S52" s="29">
        <f>SUM(S9:S51)</f>
        <v>11396446</v>
      </c>
      <c r="T52" s="30"/>
      <c r="U52" s="29">
        <f>SUM(U9:U51)</f>
        <v>0</v>
      </c>
      <c r="V52" s="30"/>
      <c r="W52" s="30"/>
      <c r="X52" s="29">
        <f>SUM(X9:X51)</f>
        <v>2962975.48</v>
      </c>
      <c r="Y52" s="30"/>
      <c r="Z52" s="29">
        <f t="shared" ref="Z52:AG52" si="7">SUM(Z9:Z51)</f>
        <v>101157.12000000011</v>
      </c>
      <c r="AA52" s="29">
        <f t="shared" si="7"/>
        <v>0</v>
      </c>
      <c r="AB52" s="29">
        <f t="shared" si="7"/>
        <v>0</v>
      </c>
      <c r="AC52" s="29">
        <f t="shared" si="7"/>
        <v>0</v>
      </c>
      <c r="AD52" s="29">
        <f t="shared" si="7"/>
        <v>0</v>
      </c>
      <c r="AE52" s="29">
        <f t="shared" si="7"/>
        <v>2861818.36</v>
      </c>
      <c r="AF52" s="29">
        <f t="shared" si="7"/>
        <v>0</v>
      </c>
      <c r="AG52" s="29">
        <f t="shared" si="7"/>
        <v>0</v>
      </c>
      <c r="AH52" s="31"/>
    </row>
    <row r="55" spans="1:37" x14ac:dyDescent="0.25">
      <c r="B55" s="32" t="s">
        <v>47</v>
      </c>
      <c r="C55" s="33"/>
      <c r="D55" s="34"/>
      <c r="E55" s="33"/>
    </row>
    <row r="56" spans="1:37" x14ac:dyDescent="0.25">
      <c r="B56" s="33"/>
      <c r="C56" s="34"/>
      <c r="D56" s="33"/>
      <c r="E56" s="33"/>
    </row>
    <row r="57" spans="1:37" x14ac:dyDescent="0.25">
      <c r="B57" s="32" t="s">
        <v>48</v>
      </c>
      <c r="C57" s="33"/>
      <c r="D57" s="35" t="str">
        <f>+[1]ACTA!D12</f>
        <v>LUISA FERNANDA MATUTE ROMERO</v>
      </c>
      <c r="E57" s="33"/>
    </row>
    <row r="58" spans="1:37" x14ac:dyDescent="0.25">
      <c r="B58" s="32" t="s">
        <v>49</v>
      </c>
      <c r="C58" s="33"/>
      <c r="D58" s="36">
        <f ca="1">TODAY()</f>
        <v>44245</v>
      </c>
      <c r="E58" s="33"/>
    </row>
    <row r="60" spans="1:37" x14ac:dyDescent="0.25">
      <c r="B60" s="32" t="s">
        <v>50</v>
      </c>
      <c r="D60" t="str">
        <f>+[1]ACTA!I12</f>
        <v>DAYANA MAIGUEL ACOSTA</v>
      </c>
    </row>
  </sheetData>
  <mergeCells count="3">
    <mergeCell ref="A7:O7"/>
    <mergeCell ref="P7:AG7"/>
    <mergeCell ref="A52:F52"/>
  </mergeCells>
  <dataValidations count="2">
    <dataValidation type="custom" allowBlank="1" showInputMessage="1" showErrorMessage="1" sqref="AG9:AG51 F9:F51 L9:O51 X9:X51 AE9:AE51 AI9:AI51 Z9:Z51 Q9:Q51" xr:uid="{7D1C9349-D33D-41E8-B808-994B95CF5301}">
      <formula1>0</formula1>
    </dataValidation>
    <dataValidation type="custom" allowBlank="1" showInputMessage="1" showErrorMessage="1" sqref="M6" xr:uid="{A722CA5E-1E6D-4698-AFB7-7394F2098760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2021-02-11T22:09:37Z</dcterms:created>
  <dcterms:modified xsi:type="dcterms:W3CDTF">2021-02-18T14:57:44Z</dcterms:modified>
</cp:coreProperties>
</file>