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lmatute_mutualser_org/Documents/PROCESO CONCILIACION CARTERA 2021/NACIONALES/E.S.E. HOSPITAL DEPARTAMENTAL SAN VICENTE DE PAUL garzon-huila/"/>
    </mc:Choice>
  </mc:AlternateContent>
  <xr:revisionPtr revIDLastSave="0" documentId="8_{88379FDE-0B52-491F-8B07-C2C739422524}" xr6:coauthVersionLast="46" xr6:coauthVersionMax="46" xr10:uidLastSave="{00000000-0000-0000-0000-000000000000}"/>
  <bookViews>
    <workbookView xWindow="-120" yWindow="-120" windowWidth="20730" windowHeight="11160" xr2:uid="{0B3A2ECD-5612-430A-A06D-F93F1E091FB0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20" i="1"/>
  <c r="D19" i="1"/>
  <c r="AF14" i="1"/>
  <c r="AD14" i="1"/>
  <c r="AC14" i="1"/>
  <c r="AB14" i="1"/>
  <c r="AA14" i="1"/>
  <c r="X14" i="1"/>
  <c r="M14" i="1"/>
  <c r="L14" i="1"/>
  <c r="AI12" i="1"/>
  <c r="AE12" i="1"/>
  <c r="X12" i="1"/>
  <c r="Z12" i="1" s="1"/>
  <c r="U12" i="1"/>
  <c r="S12" i="1"/>
  <c r="P12" i="1"/>
  <c r="R12" i="1" s="1"/>
  <c r="K12" i="1"/>
  <c r="J12" i="1"/>
  <c r="N12" i="1" s="1"/>
  <c r="I12" i="1"/>
  <c r="AG12" i="1" s="1"/>
  <c r="H12" i="1"/>
  <c r="G12" i="1"/>
  <c r="F12" i="1"/>
  <c r="D12" i="1"/>
  <c r="C12" i="1"/>
  <c r="AI11" i="1"/>
  <c r="AE11" i="1"/>
  <c r="X11" i="1"/>
  <c r="Z11" i="1" s="1"/>
  <c r="U11" i="1"/>
  <c r="S11" i="1"/>
  <c r="P11" i="1"/>
  <c r="R11" i="1" s="1"/>
  <c r="K11" i="1"/>
  <c r="J11" i="1"/>
  <c r="N11" i="1" s="1"/>
  <c r="I11" i="1"/>
  <c r="H11" i="1"/>
  <c r="G11" i="1"/>
  <c r="F11" i="1"/>
  <c r="D11" i="1"/>
  <c r="C11" i="1"/>
  <c r="AI10" i="1"/>
  <c r="AE10" i="1"/>
  <c r="X10" i="1"/>
  <c r="Z10" i="1" s="1"/>
  <c r="U10" i="1"/>
  <c r="S10" i="1"/>
  <c r="P10" i="1"/>
  <c r="R10" i="1" s="1"/>
  <c r="K10" i="1"/>
  <c r="J10" i="1"/>
  <c r="N10" i="1" s="1"/>
  <c r="I10" i="1"/>
  <c r="O10" i="1" s="1"/>
  <c r="H10" i="1"/>
  <c r="G10" i="1"/>
  <c r="F10" i="1"/>
  <c r="D10" i="1"/>
  <c r="C10" i="1"/>
  <c r="AI9" i="1"/>
  <c r="AE9" i="1"/>
  <c r="AE14" i="1" s="1"/>
  <c r="X9" i="1"/>
  <c r="Z9" i="1" s="1"/>
  <c r="Z14" i="1" s="1"/>
  <c r="U9" i="1"/>
  <c r="U14" i="1" s="1"/>
  <c r="P9" i="1"/>
  <c r="Q9" i="1" s="1"/>
  <c r="N9" i="1"/>
  <c r="N14" i="1" s="1"/>
  <c r="K9" i="1"/>
  <c r="K14" i="1" s="1"/>
  <c r="J9" i="1"/>
  <c r="J14" i="1" s="1"/>
  <c r="I9" i="1"/>
  <c r="I14" i="1" s="1"/>
  <c r="H9" i="1"/>
  <c r="H14" i="1" s="1"/>
  <c r="G9" i="1"/>
  <c r="G14" i="1" s="1"/>
  <c r="F9" i="1"/>
  <c r="D9" i="1"/>
  <c r="C9" i="1"/>
  <c r="E4" i="1"/>
  <c r="B3" i="1"/>
  <c r="AG11" i="1" l="1"/>
  <c r="R14" i="1"/>
  <c r="O11" i="1"/>
  <c r="O9" i="1"/>
  <c r="AG10" i="1"/>
  <c r="O12" i="1"/>
  <c r="Q10" i="1"/>
  <c r="Q14" i="1" s="1"/>
  <c r="Q11" i="1"/>
  <c r="Q12" i="1"/>
  <c r="O14" i="1" l="1"/>
  <c r="S9" i="1"/>
  <c r="S14" i="1" l="1"/>
  <c r="AG9" i="1"/>
  <c r="AG14" i="1" s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tc={CEFDF34C-3905-4716-A733-456B8EB51590}</author>
    <author>tc={1B140EF1-D36E-4B6D-A1D3-99D8B0685E46}</author>
    <author>tc={D5EF7DB3-D4C6-4614-ADEC-E2D17408B574}</author>
    <author>tc={62BFB112-FB8E-4C26-B23E-68E8B24F71C2}</author>
    <author>tc={BBDC126E-C465-4225-B3BE-DCFA2BA2B6D1}</author>
    <author>tc={7B47E12B-4E5A-4BDD-B53A-1F0514EFFB73}</author>
  </authors>
  <commentList>
    <comment ref="H8" authorId="0" shapeId="0" xr:uid="{F0038386-08EE-4CC8-B5C3-AA76C6949D55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CEFDF34C-3905-4716-A733-456B8EB5159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1B140EF1-D36E-4B6D-A1D3-99D8B0685E4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D5EF7DB3-D4C6-4614-ADEC-E2D17408B57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62BFB112-FB8E-4C26-B23E-68E8B24F71C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BBDC126E-C465-4225-B3BE-DCFA2BA2B6D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7B47E12B-4E5A-4BDD-B53A-1F0514EFFB7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<sst xmlns="http://schemas.openxmlformats.org/spreadsheetml/2006/main" count="65" uniqueCount="51">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</sst>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A31D2DBE-9341-47E5-AC53-463C324AC8C5}"/>
    <cellStyle name="Normal 4" xfId="3" xr:uid="{8E6B23DF-C2C1-4DBC-ADDF-8CF6903242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SIMULADOR%20HOPS%20SAN%20VICENTE%20DE%20PAUL%20DE%20GARZON.xlsb?42F9C10B" TargetMode="External"/><Relationship Id="rId1" Type="http://schemas.openxmlformats.org/officeDocument/2006/relationships/externalLinkPath" Target="file:///\\42F9C10B\SIMULADOR%20HOPS%20SAN%20VICENTE%20DE%20PAUL%20DE%20GARZON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 t="str">
            <v>2753340</v>
          </cell>
          <cell r="C3">
            <v>43900</v>
          </cell>
          <cell r="D3">
            <v>43937</v>
          </cell>
          <cell r="F3">
            <v>130262</v>
          </cell>
          <cell r="G3" t="str">
            <v>DEVUELTA</v>
          </cell>
          <cell r="J3">
            <v>130262</v>
          </cell>
        </row>
        <row r="4">
          <cell r="A4" t="str">
            <v>HSVP2803123</v>
          </cell>
          <cell r="C4">
            <v>44107</v>
          </cell>
          <cell r="D4">
            <v>44148</v>
          </cell>
          <cell r="F4">
            <v>468600</v>
          </cell>
          <cell r="G4" t="str">
            <v>NO RADICADA</v>
          </cell>
          <cell r="H4">
            <v>468600</v>
          </cell>
        </row>
        <row r="5">
          <cell r="A5" t="str">
            <v>HSVP0002803124</v>
          </cell>
          <cell r="C5">
            <v>44107</v>
          </cell>
          <cell r="D5">
            <v>44148</v>
          </cell>
          <cell r="F5">
            <v>216994</v>
          </cell>
          <cell r="G5" t="str">
            <v>NO RADICADA</v>
          </cell>
          <cell r="H5">
            <v>216994</v>
          </cell>
        </row>
        <row r="6">
          <cell r="A6" t="str">
            <v>HSVP0002808140</v>
          </cell>
          <cell r="C6">
            <v>44126</v>
          </cell>
          <cell r="D6">
            <v>44148</v>
          </cell>
          <cell r="F6">
            <v>96601</v>
          </cell>
          <cell r="G6" t="str">
            <v>NO RADICADA</v>
          </cell>
          <cell r="H6">
            <v>96601</v>
          </cell>
        </row>
      </sheetData>
      <sheetData sheetId="2"/>
      <sheetData sheetId="3">
        <row r="8">
          <cell r="I8" t="str">
            <v>HOSPITAL DEPARTAMENTAL SAN VICENTE DE PAUL DE GARZON</v>
          </cell>
        </row>
        <row r="11">
          <cell r="D11" t="str">
            <v>LUISA FERNANDA MATUTE ROMERO</v>
          </cell>
          <cell r="I11" t="str">
            <v>LIBIA GORETTY TRIANA DURAN</v>
          </cell>
        </row>
        <row r="18">
          <cell r="G18">
            <v>44135</v>
          </cell>
        </row>
        <row r="85">
          <cell r="G85">
            <v>44267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88E30B9-673E-4623-B669-F180B1F1789B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C88E30B9-673E-4623-B669-F180B1F1789B}" id="{CEFDF34C-3905-4716-A733-456B8EB51590}">
    <text>SUAMTORIA DE GIRO DIRECTO Y ESFUERZO PROPIO</text>
  </threadedComment>
  <threadedComment ref="K8" dT="2020-08-04T16:00:44.11" personId="{C88E30B9-673E-4623-B669-F180B1F1789B}" id="{1B140EF1-D36E-4B6D-A1D3-99D8B0685E46}">
    <text>SUMATORIA DE PAGOS (DESCUENTOS ,TESORERIA,EMBARGOS)</text>
  </threadedComment>
  <threadedComment ref="R8" dT="2020-08-04T15:59:07.94" personId="{C88E30B9-673E-4623-B669-F180B1F1789B}" id="{D5EF7DB3-D4C6-4614-ADEC-E2D17408B574}">
    <text>SUMATORIA DE VALORES (PRESCRITAS SALDO DE FACTURAS DE CONTRATO LIQUIDADOS Y OTROS CONCEPTOS (N/A NO RADICADAS)</text>
  </threadedComment>
  <threadedComment ref="X8" dT="2020-08-04T15:55:33.73" personId="{C88E30B9-673E-4623-B669-F180B1F1789B}" id="{62BFB112-FB8E-4C26-B23E-68E8B24F71C2}">
    <text>SUMATORIA DE LOS VALORES DE GLOSAS LEGALIZADAS Y GLOSAS POR CONCILIAR</text>
  </threadedComment>
  <threadedComment ref="AC8" dT="2020-08-04T15:56:24.52" personId="{C88E30B9-673E-4623-B669-F180B1F1789B}" id="{BBDC126E-C465-4225-B3BE-DCFA2BA2B6D1}">
    <text>VALRO INDIVIDUAL DE LA GLOSAS LEGALIZADA</text>
  </threadedComment>
  <threadedComment ref="AE8" dT="2020-08-04T15:56:04.49" personId="{C88E30B9-673E-4623-B669-F180B1F1789B}" id="{7B47E12B-4E5A-4BDD-B53A-1F0514EFFB73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61019-4E3F-475F-8A37-DE6A106174A3}">
  <sheetPr>
    <pageSetUpPr fitToPage="1"/>
  </sheetPr>
  <dimension ref="A1:AK22"/>
  <sheetViews>
    <sheetView tabSelected="1" topLeftCell="A7" zoomScale="90" zoomScaleNormal="90" workbookViewId="0">
      <selection activeCell="A10" sqref="A10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6.85546875" style="3" customWidth="1"/>
    <col min="12" max="12" width="11.85546875" style="3" hidden="1" customWidth="1"/>
    <col min="13" max="13" width="15.7109375" style="3" hidden="1" customWidth="1"/>
    <col min="14" max="14" width="16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3.5703125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21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+[1]ACTA!I8</f>
        <v>HOSPITAL DEPARTAMENTAL SAN VICENTE DE PAUL DE GARZON</v>
      </c>
    </row>
    <row r="4" spans="1:37" x14ac:dyDescent="0.25">
      <c r="A4" s="1" t="s">
        <v>4</v>
      </c>
      <c r="E4" s="4">
        <f>+[1]ACTA!G18</f>
        <v>44135</v>
      </c>
    </row>
    <row r="5" spans="1:37" x14ac:dyDescent="0.25">
      <c r="A5" s="1" t="s">
        <v>5</v>
      </c>
      <c r="E5" s="4">
        <f ca="1">+[1]ACTA!G85</f>
        <v>44267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2753340</v>
      </c>
      <c r="D9" s="23">
        <f>+[1]DEPURADO!C3</f>
        <v>43900</v>
      </c>
      <c r="E9" s="25">
        <v>43900</v>
      </c>
      <c r="F9" s="26">
        <f>+IF([1]DEPURADO!D3&gt;1,[1]DEPURADO!D3," ")</f>
        <v>43937</v>
      </c>
      <c r="G9" s="27">
        <f>[1]DEPURADO!F3</f>
        <v>130262</v>
      </c>
      <c r="H9" s="28">
        <f>+[1]DEPURADO!M3</f>
        <v>0</v>
      </c>
      <c r="I9" s="28">
        <f>+[1]DEPURADO!N3</f>
        <v>0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130262</v>
      </c>
      <c r="P9" s="24">
        <f>IF([1]DEPURADO!J3&gt;1,0,[1]DEPURADO!C3)</f>
        <v>0</v>
      </c>
      <c r="Q9" s="30">
        <f>+IF(P9&gt;0,G9,0)</f>
        <v>0</v>
      </c>
      <c r="R9" s="31">
        <v>0</v>
      </c>
      <c r="S9" s="31">
        <f>+O9</f>
        <v>130262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DEVUELTA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tr">
        <f>+[1]DEPURADO!A4</f>
        <v>HSVP2803123</v>
      </c>
      <c r="D10" s="23">
        <f>+[1]DEPURADO!C4</f>
        <v>44107</v>
      </c>
      <c r="E10" s="25">
        <v>44107</v>
      </c>
      <c r="F10" s="26">
        <f>+IF([1]DEPURADO!D4&gt;1,[1]DEPURADO!D4," ")</f>
        <v>44148</v>
      </c>
      <c r="G10" s="27">
        <f>[1]DEPURADO!F4</f>
        <v>468600</v>
      </c>
      <c r="H10" s="28">
        <f>+[1]DEPURADO!M4</f>
        <v>0</v>
      </c>
      <c r="I10" s="28">
        <f>+[1]DEPURADO!N4</f>
        <v>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 t="shared" ref="N10:N12" si="0">+SUM(J10:M10)</f>
        <v>0</v>
      </c>
      <c r="O10" s="28">
        <f t="shared" ref="O10:O12" si="1">+G10-I10-N10</f>
        <v>468600</v>
      </c>
      <c r="P10" s="24">
        <f>IF([1]DEPURADO!H4&gt;1,0,[1]DEPURADO!C4)</f>
        <v>0</v>
      </c>
      <c r="Q10" s="30">
        <f t="shared" ref="Q10:Q12" si="2">+IF(P10&gt;0,G10,0)</f>
        <v>0</v>
      </c>
      <c r="R10" s="31">
        <f t="shared" ref="R10:R12" si="3">IF(P10=0,G10,0)</f>
        <v>468600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 t="shared" ref="Z10:Z12" si="4"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1</v>
      </c>
      <c r="AG10" s="30">
        <f t="shared" ref="AG10:AG12" si="5">+G10-I10-N10-R10-Z10-AC10-AE10-S10-U10</f>
        <v>0</v>
      </c>
      <c r="AH10" s="30">
        <v>1</v>
      </c>
      <c r="AI10" s="30" t="str">
        <f>+[1]DEPURADO!G4</f>
        <v>NO RADICADA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tr">
        <f>+[1]DEPURADO!A5</f>
        <v>HSVP0002803124</v>
      </c>
      <c r="D11" s="23">
        <f>+[1]DEPURADO!C5</f>
        <v>44107</v>
      </c>
      <c r="E11" s="25">
        <v>44107</v>
      </c>
      <c r="F11" s="26">
        <f>+IF([1]DEPURADO!D5&gt;1,[1]DEPURADO!D5," ")</f>
        <v>44148</v>
      </c>
      <c r="G11" s="27">
        <f>[1]DEPURADO!F5</f>
        <v>216994</v>
      </c>
      <c r="H11" s="28">
        <f>+[1]DEPURADO!M5</f>
        <v>0</v>
      </c>
      <c r="I11" s="28">
        <f>+[1]DEPURADO!N5</f>
        <v>0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 t="shared" si="0"/>
        <v>0</v>
      </c>
      <c r="O11" s="28">
        <f t="shared" si="1"/>
        <v>216994</v>
      </c>
      <c r="P11" s="24">
        <f>IF([1]DEPURADO!H5&gt;1,0,[1]DEPURADO!C5)</f>
        <v>0</v>
      </c>
      <c r="Q11" s="30">
        <f t="shared" si="2"/>
        <v>0</v>
      </c>
      <c r="R11" s="31">
        <f t="shared" si="3"/>
        <v>216994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 t="shared" si="4"/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2</v>
      </c>
      <c r="AG11" s="30">
        <f t="shared" si="5"/>
        <v>0</v>
      </c>
      <c r="AH11" s="30">
        <v>2</v>
      </c>
      <c r="AI11" s="30" t="str">
        <f>+[1]DEPURADO!G5</f>
        <v>NO RADICADA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tr">
        <f>+[1]DEPURADO!A6</f>
        <v>HSVP0002808140</v>
      </c>
      <c r="D12" s="23">
        <f>+[1]DEPURADO!C6</f>
        <v>44126</v>
      </c>
      <c r="E12" s="25">
        <v>44126</v>
      </c>
      <c r="F12" s="26">
        <f>+IF([1]DEPURADO!D6&gt;1,[1]DEPURADO!D6," ")</f>
        <v>44148</v>
      </c>
      <c r="G12" s="27">
        <f>[1]DEPURADO!F6</f>
        <v>96601</v>
      </c>
      <c r="H12" s="28">
        <f>+[1]DEPURADO!M6</f>
        <v>0</v>
      </c>
      <c r="I12" s="28">
        <f>+[1]DEPURADO!N6</f>
        <v>0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 t="shared" si="0"/>
        <v>0</v>
      </c>
      <c r="O12" s="28">
        <f t="shared" si="1"/>
        <v>96601</v>
      </c>
      <c r="P12" s="24">
        <f>IF([1]DEPURADO!H6&gt;1,0,[1]DEPURADO!C6)</f>
        <v>0</v>
      </c>
      <c r="Q12" s="30">
        <f t="shared" si="2"/>
        <v>0</v>
      </c>
      <c r="R12" s="31">
        <f t="shared" si="3"/>
        <v>96601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 t="shared" si="4"/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3</v>
      </c>
      <c r="AG12" s="30">
        <f t="shared" si="5"/>
        <v>0</v>
      </c>
      <c r="AH12" s="30">
        <v>3</v>
      </c>
      <c r="AI12" s="30" t="str">
        <f>+[1]DEPURADO!G6</f>
        <v>NO RADICADA</v>
      </c>
      <c r="AJ12" s="32"/>
      <c r="AK12" s="33"/>
    </row>
    <row r="13" spans="1:37" s="34" customFormat="1" ht="16.149999999999999" customHeight="1" x14ac:dyDescent="0.25">
      <c r="A13" s="35"/>
      <c r="B13" s="36"/>
      <c r="C13" s="35"/>
      <c r="D13" s="35"/>
      <c r="E13" s="37"/>
      <c r="F13" s="38"/>
      <c r="G13" s="39"/>
      <c r="H13" s="40"/>
      <c r="I13" s="40"/>
      <c r="J13" s="40"/>
      <c r="K13" s="41"/>
      <c r="L13" s="40"/>
      <c r="M13" s="40"/>
      <c r="N13" s="40"/>
      <c r="O13" s="40"/>
      <c r="P13" s="36"/>
      <c r="Q13" s="42"/>
      <c r="R13" s="43"/>
      <c r="S13" s="43"/>
      <c r="T13" s="35"/>
      <c r="U13" s="43"/>
      <c r="V13" s="42"/>
      <c r="W13" s="35"/>
      <c r="X13" s="43"/>
      <c r="Y13" s="35"/>
      <c r="Z13" s="43"/>
      <c r="AA13" s="43"/>
      <c r="AB13" s="43"/>
      <c r="AC13" s="43"/>
      <c r="AD13" s="42"/>
      <c r="AE13" s="42"/>
      <c r="AF13" s="42"/>
      <c r="AG13" s="42"/>
      <c r="AH13" s="42"/>
      <c r="AI13" s="30"/>
      <c r="AJ13" s="32"/>
      <c r="AK13" s="33"/>
    </row>
    <row r="14" spans="1:37" x14ac:dyDescent="0.25">
      <c r="A14" s="44" t="s">
        <v>46</v>
      </c>
      <c r="B14" s="44"/>
      <c r="C14" s="44"/>
      <c r="D14" s="44"/>
      <c r="E14" s="44"/>
      <c r="F14" s="44"/>
      <c r="G14" s="45">
        <f>SUM(G9:G13)</f>
        <v>912457</v>
      </c>
      <c r="H14" s="45">
        <f>SUM(H9:H13)</f>
        <v>0</v>
      </c>
      <c r="I14" s="45">
        <f>SUM(I9:I13)</f>
        <v>0</v>
      </c>
      <c r="J14" s="45">
        <f>SUM(J9:J13)</f>
        <v>0</v>
      </c>
      <c r="K14" s="45">
        <f>SUM(K9:K13)</f>
        <v>0</v>
      </c>
      <c r="L14" s="45">
        <f>SUM(L9:L13)</f>
        <v>0</v>
      </c>
      <c r="M14" s="45">
        <f>SUM(M9:M13)</f>
        <v>0</v>
      </c>
      <c r="N14" s="45">
        <f>SUM(N9:N13)</f>
        <v>0</v>
      </c>
      <c r="O14" s="45">
        <f>SUM(O9:O13)</f>
        <v>912457</v>
      </c>
      <c r="P14" s="45"/>
      <c r="Q14" s="45">
        <f>SUM(Q9:Q13)</f>
        <v>0</v>
      </c>
      <c r="R14" s="45">
        <f>SUM(R9:R13)</f>
        <v>782195</v>
      </c>
      <c r="S14" s="45">
        <f>SUM(S9:S13)</f>
        <v>130262</v>
      </c>
      <c r="T14" s="46"/>
      <c r="U14" s="45">
        <f>SUM(U9:U13)</f>
        <v>0</v>
      </c>
      <c r="V14" s="46"/>
      <c r="W14" s="46"/>
      <c r="X14" s="45">
        <f>SUM(X9:X13)</f>
        <v>0</v>
      </c>
      <c r="Y14" s="46"/>
      <c r="Z14" s="45">
        <f>SUM(Z9:Z13)</f>
        <v>0</v>
      </c>
      <c r="AA14" s="45">
        <f>SUM(AA9:AA13)</f>
        <v>0</v>
      </c>
      <c r="AB14" s="45">
        <f>SUM(AB9:AB13)</f>
        <v>0</v>
      </c>
      <c r="AC14" s="45">
        <f>SUM(AC9:AC13)</f>
        <v>0</v>
      </c>
      <c r="AD14" s="45">
        <f>SUM(AD9:AD13)</f>
        <v>0</v>
      </c>
      <c r="AE14" s="45">
        <f>SUM(AE9:AE13)</f>
        <v>0</v>
      </c>
      <c r="AF14" s="45">
        <f>SUM(AF9:AF13)</f>
        <v>6</v>
      </c>
      <c r="AG14" s="45">
        <f>SUM(AG9:AG13)</f>
        <v>0</v>
      </c>
      <c r="AH14" s="47"/>
    </row>
    <row r="17" spans="2:5" x14ac:dyDescent="0.25">
      <c r="B17" s="48" t="s">
        <v>47</v>
      </c>
      <c r="C17" s="49"/>
      <c r="D17" s="50"/>
      <c r="E17" s="49"/>
    </row>
    <row r="18" spans="2:5" x14ac:dyDescent="0.25">
      <c r="B18" s="49"/>
      <c r="C18" s="50"/>
      <c r="D18" s="49"/>
      <c r="E18" s="49"/>
    </row>
    <row r="19" spans="2:5" x14ac:dyDescent="0.25">
      <c r="B19" s="48" t="s">
        <v>48</v>
      </c>
      <c r="C19" s="49"/>
      <c r="D19" s="51" t="str">
        <f>+[1]ACTA!D11</f>
        <v>LUISA FERNANDA MATUTE ROMERO</v>
      </c>
      <c r="E19" s="49"/>
    </row>
    <row r="20" spans="2:5" x14ac:dyDescent="0.25">
      <c r="B20" s="48" t="s">
        <v>49</v>
      </c>
      <c r="C20" s="49"/>
      <c r="D20" s="52">
        <f ca="1">TODAY()</f>
        <v>44267</v>
      </c>
      <c r="E20" s="49"/>
    </row>
    <row r="22" spans="2:5" x14ac:dyDescent="0.25">
      <c r="B22" s="48" t="s">
        <v>50</v>
      </c>
      <c r="D22" t="str">
        <f>+[1]ACTA!I11</f>
        <v>LIBIA GORETTY TRIANA DURAN</v>
      </c>
    </row>
  </sheetData>
  <mergeCells count="3">
    <mergeCell ref="A7:O7"/>
    <mergeCell ref="P7:AG7"/>
    <mergeCell ref="A14:F14"/>
  </mergeCells>
  <dataValidations count="2">
    <dataValidation type="custom" allowBlank="1" showInputMessage="1" showErrorMessage="1" sqref="AG9:AG13 Z9:Z13 Q9:R13 AE9:AE13 X9:X13 L9:O13 F9:F13 AI9:AI13" xr:uid="{530F41E8-7EEE-452D-AF83-B99ED659EA5F}">
      <formula1>0</formula1>
    </dataValidation>
    <dataValidation type="custom" allowBlank="1" showInputMessage="1" showErrorMessage="1" sqref="M6" xr:uid="{29506F4D-1400-489A-A250-5BE31E0AAB50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2021-03-12T16:53:51Z</dcterms:created>
  <dcterms:modified xsi:type="dcterms:W3CDTF">2021-03-12T16:54:39Z</dcterms:modified>
</cp:coreProperties>
</file>