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Documents\PROCESO CONCILIACION CARTERA 2021\NACIONALES\HOSPITAL DEPARTAMENTAL DE GRANADA ESE\"/>
    </mc:Choice>
  </mc:AlternateContent>
  <xr:revisionPtr revIDLastSave="0" documentId="8_{46E714EC-7AB1-457B-A101-EA34D95C4BFB}" xr6:coauthVersionLast="46" xr6:coauthVersionMax="46" xr10:uidLastSave="{00000000-0000-0000-0000-000000000000}"/>
  <bookViews>
    <workbookView xWindow="-120" yWindow="-120" windowWidth="20730" windowHeight="11160" xr2:uid="{671735F6-38B6-4351-8498-FF94FEE96030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D50" i="1"/>
  <c r="D49" i="1"/>
  <c r="AF44" i="1"/>
  <c r="AD44" i="1"/>
  <c r="AC44" i="1"/>
  <c r="AB44" i="1"/>
  <c r="AA44" i="1"/>
  <c r="M44" i="1"/>
  <c r="L44" i="1"/>
  <c r="K44" i="1"/>
  <c r="J44" i="1"/>
  <c r="AI42" i="1"/>
  <c r="AE42" i="1"/>
  <c r="X42" i="1"/>
  <c r="Z42" i="1" s="1"/>
  <c r="U42" i="1"/>
  <c r="S42" i="1"/>
  <c r="P42" i="1"/>
  <c r="R42" i="1" s="1"/>
  <c r="N42" i="1"/>
  <c r="I42" i="1"/>
  <c r="H42" i="1"/>
  <c r="G42" i="1"/>
  <c r="E42" i="1"/>
  <c r="D42" i="1"/>
  <c r="C42" i="1"/>
  <c r="AI41" i="1"/>
  <c r="AE41" i="1"/>
  <c r="Z41" i="1"/>
  <c r="X41" i="1"/>
  <c r="U41" i="1"/>
  <c r="S41" i="1"/>
  <c r="R41" i="1"/>
  <c r="P41" i="1"/>
  <c r="Q41" i="1" s="1"/>
  <c r="N41" i="1"/>
  <c r="I41" i="1"/>
  <c r="H41" i="1"/>
  <c r="G41" i="1"/>
  <c r="AG41" i="1" s="1"/>
  <c r="E41" i="1"/>
  <c r="D41" i="1"/>
  <c r="C41" i="1"/>
  <c r="AI40" i="1"/>
  <c r="AE40" i="1"/>
  <c r="X40" i="1"/>
  <c r="Z40" i="1" s="1"/>
  <c r="U40" i="1"/>
  <c r="S40" i="1"/>
  <c r="R40" i="1"/>
  <c r="Q40" i="1"/>
  <c r="P40" i="1"/>
  <c r="N40" i="1"/>
  <c r="I40" i="1"/>
  <c r="H40" i="1"/>
  <c r="G40" i="1"/>
  <c r="AG40" i="1" s="1"/>
  <c r="E40" i="1"/>
  <c r="D40" i="1"/>
  <c r="C40" i="1"/>
  <c r="AI39" i="1"/>
  <c r="AE39" i="1"/>
  <c r="X39" i="1"/>
  <c r="Z39" i="1" s="1"/>
  <c r="U39" i="1"/>
  <c r="S39" i="1"/>
  <c r="P39" i="1"/>
  <c r="R39" i="1" s="1"/>
  <c r="N39" i="1"/>
  <c r="I39" i="1"/>
  <c r="H39" i="1"/>
  <c r="G39" i="1"/>
  <c r="O39" i="1" s="1"/>
  <c r="E39" i="1"/>
  <c r="D39" i="1"/>
  <c r="C39" i="1"/>
  <c r="AI38" i="1"/>
  <c r="AE38" i="1"/>
  <c r="X38" i="1"/>
  <c r="Z38" i="1" s="1"/>
  <c r="U38" i="1"/>
  <c r="S38" i="1"/>
  <c r="P38" i="1"/>
  <c r="R38" i="1" s="1"/>
  <c r="N38" i="1"/>
  <c r="I38" i="1"/>
  <c r="H38" i="1"/>
  <c r="G38" i="1"/>
  <c r="O38" i="1" s="1"/>
  <c r="E38" i="1"/>
  <c r="D38" i="1"/>
  <c r="C38" i="1"/>
  <c r="AI37" i="1"/>
  <c r="AE37" i="1"/>
  <c r="Z37" i="1"/>
  <c r="X37" i="1"/>
  <c r="U37" i="1"/>
  <c r="S37" i="1"/>
  <c r="R37" i="1"/>
  <c r="P37" i="1"/>
  <c r="Q37" i="1" s="1"/>
  <c r="N37" i="1"/>
  <c r="I37" i="1"/>
  <c r="H37" i="1"/>
  <c r="G37" i="1"/>
  <c r="AG37" i="1" s="1"/>
  <c r="E37" i="1"/>
  <c r="D37" i="1"/>
  <c r="C37" i="1"/>
  <c r="AI36" i="1"/>
  <c r="AE36" i="1"/>
  <c r="X36" i="1"/>
  <c r="Z36" i="1" s="1"/>
  <c r="U36" i="1"/>
  <c r="S36" i="1"/>
  <c r="R36" i="1"/>
  <c r="Q36" i="1"/>
  <c r="P36" i="1"/>
  <c r="N36" i="1"/>
  <c r="I36" i="1"/>
  <c r="H36" i="1"/>
  <c r="G36" i="1"/>
  <c r="AG36" i="1" s="1"/>
  <c r="E36" i="1"/>
  <c r="D36" i="1"/>
  <c r="C36" i="1"/>
  <c r="AI35" i="1"/>
  <c r="AE35" i="1"/>
  <c r="X35" i="1"/>
  <c r="Z35" i="1" s="1"/>
  <c r="U35" i="1"/>
  <c r="S35" i="1"/>
  <c r="P35" i="1"/>
  <c r="R35" i="1" s="1"/>
  <c r="N35" i="1"/>
  <c r="I35" i="1"/>
  <c r="H35" i="1"/>
  <c r="G35" i="1"/>
  <c r="O35" i="1" s="1"/>
  <c r="E35" i="1"/>
  <c r="D35" i="1"/>
  <c r="C35" i="1"/>
  <c r="AI34" i="1"/>
  <c r="AE34" i="1"/>
  <c r="X34" i="1"/>
  <c r="Z34" i="1" s="1"/>
  <c r="U34" i="1"/>
  <c r="S34" i="1"/>
  <c r="P34" i="1"/>
  <c r="R34" i="1" s="1"/>
  <c r="N34" i="1"/>
  <c r="I34" i="1"/>
  <c r="H34" i="1"/>
  <c r="G34" i="1"/>
  <c r="O34" i="1" s="1"/>
  <c r="E34" i="1"/>
  <c r="D34" i="1"/>
  <c r="C34" i="1"/>
  <c r="AI33" i="1"/>
  <c r="AE33" i="1"/>
  <c r="Z33" i="1"/>
  <c r="X33" i="1"/>
  <c r="U33" i="1"/>
  <c r="S33" i="1"/>
  <c r="R33" i="1"/>
  <c r="P33" i="1"/>
  <c r="Q33" i="1" s="1"/>
  <c r="N33" i="1"/>
  <c r="I33" i="1"/>
  <c r="H33" i="1"/>
  <c r="G33" i="1"/>
  <c r="AG33" i="1" s="1"/>
  <c r="E33" i="1"/>
  <c r="D33" i="1"/>
  <c r="C33" i="1"/>
  <c r="AI32" i="1"/>
  <c r="AE32" i="1"/>
  <c r="X32" i="1"/>
  <c r="Z32" i="1" s="1"/>
  <c r="U32" i="1"/>
  <c r="S32" i="1"/>
  <c r="R32" i="1"/>
  <c r="Q32" i="1"/>
  <c r="P32" i="1"/>
  <c r="N32" i="1"/>
  <c r="I32" i="1"/>
  <c r="H32" i="1"/>
  <c r="G32" i="1"/>
  <c r="AG32" i="1" s="1"/>
  <c r="E32" i="1"/>
  <c r="D32" i="1"/>
  <c r="C32" i="1"/>
  <c r="AI31" i="1"/>
  <c r="AE31" i="1"/>
  <c r="X31" i="1"/>
  <c r="Z31" i="1" s="1"/>
  <c r="U31" i="1"/>
  <c r="S31" i="1"/>
  <c r="P31" i="1"/>
  <c r="R31" i="1" s="1"/>
  <c r="N31" i="1"/>
  <c r="I31" i="1"/>
  <c r="H31" i="1"/>
  <c r="G31" i="1"/>
  <c r="O31" i="1" s="1"/>
  <c r="E31" i="1"/>
  <c r="D31" i="1"/>
  <c r="C31" i="1"/>
  <c r="AI30" i="1"/>
  <c r="AE30" i="1"/>
  <c r="X30" i="1"/>
  <c r="Z30" i="1" s="1"/>
  <c r="U30" i="1"/>
  <c r="S30" i="1"/>
  <c r="P30" i="1"/>
  <c r="R30" i="1" s="1"/>
  <c r="N30" i="1"/>
  <c r="I30" i="1"/>
  <c r="H30" i="1"/>
  <c r="G30" i="1"/>
  <c r="O30" i="1" s="1"/>
  <c r="E30" i="1"/>
  <c r="D30" i="1"/>
  <c r="C30" i="1"/>
  <c r="AI29" i="1"/>
  <c r="AE29" i="1"/>
  <c r="Z29" i="1"/>
  <c r="X29" i="1"/>
  <c r="U29" i="1"/>
  <c r="S29" i="1"/>
  <c r="R29" i="1"/>
  <c r="P29" i="1"/>
  <c r="Q29" i="1" s="1"/>
  <c r="N29" i="1"/>
  <c r="I29" i="1"/>
  <c r="H29" i="1"/>
  <c r="G29" i="1"/>
  <c r="AG29" i="1" s="1"/>
  <c r="E29" i="1"/>
  <c r="D29" i="1"/>
  <c r="C29" i="1"/>
  <c r="AI28" i="1"/>
  <c r="AE28" i="1"/>
  <c r="X28" i="1"/>
  <c r="Z28" i="1" s="1"/>
  <c r="U28" i="1"/>
  <c r="S28" i="1"/>
  <c r="R28" i="1"/>
  <c r="Q28" i="1"/>
  <c r="P28" i="1"/>
  <c r="N28" i="1"/>
  <c r="I28" i="1"/>
  <c r="H28" i="1"/>
  <c r="G28" i="1"/>
  <c r="AG28" i="1" s="1"/>
  <c r="E28" i="1"/>
  <c r="D28" i="1"/>
  <c r="C28" i="1"/>
  <c r="AI27" i="1"/>
  <c r="AE27" i="1"/>
  <c r="X27" i="1"/>
  <c r="Z27" i="1" s="1"/>
  <c r="U27" i="1"/>
  <c r="S27" i="1"/>
  <c r="P27" i="1"/>
  <c r="R27" i="1" s="1"/>
  <c r="AG27" i="1" s="1"/>
  <c r="N27" i="1"/>
  <c r="I27" i="1"/>
  <c r="H27" i="1"/>
  <c r="G27" i="1"/>
  <c r="O27" i="1" s="1"/>
  <c r="E27" i="1"/>
  <c r="D27" i="1"/>
  <c r="C27" i="1"/>
  <c r="AI26" i="1"/>
  <c r="AE26" i="1"/>
  <c r="X26" i="1"/>
  <c r="Z26" i="1" s="1"/>
  <c r="U26" i="1"/>
  <c r="S26" i="1"/>
  <c r="P26" i="1"/>
  <c r="R26" i="1" s="1"/>
  <c r="N26" i="1"/>
  <c r="I26" i="1"/>
  <c r="H26" i="1"/>
  <c r="G26" i="1"/>
  <c r="O26" i="1" s="1"/>
  <c r="E26" i="1"/>
  <c r="D26" i="1"/>
  <c r="C26" i="1"/>
  <c r="AI25" i="1"/>
  <c r="AE25" i="1"/>
  <c r="Z25" i="1"/>
  <c r="X25" i="1"/>
  <c r="U25" i="1"/>
  <c r="S25" i="1"/>
  <c r="R25" i="1"/>
  <c r="P25" i="1"/>
  <c r="Q25" i="1" s="1"/>
  <c r="N25" i="1"/>
  <c r="I25" i="1"/>
  <c r="H25" i="1"/>
  <c r="G25" i="1"/>
  <c r="AG25" i="1" s="1"/>
  <c r="E25" i="1"/>
  <c r="D25" i="1"/>
  <c r="C25" i="1"/>
  <c r="AI24" i="1"/>
  <c r="AE24" i="1"/>
  <c r="X24" i="1"/>
  <c r="Z24" i="1" s="1"/>
  <c r="U24" i="1"/>
  <c r="S24" i="1"/>
  <c r="R24" i="1"/>
  <c r="Q24" i="1"/>
  <c r="P24" i="1"/>
  <c r="N24" i="1"/>
  <c r="I24" i="1"/>
  <c r="H24" i="1"/>
  <c r="G24" i="1"/>
  <c r="AG24" i="1" s="1"/>
  <c r="E24" i="1"/>
  <c r="D24" i="1"/>
  <c r="C24" i="1"/>
  <c r="AI23" i="1"/>
  <c r="AE23" i="1"/>
  <c r="X23" i="1"/>
  <c r="Z23" i="1" s="1"/>
  <c r="U23" i="1"/>
  <c r="S23" i="1"/>
  <c r="P23" i="1"/>
  <c r="R23" i="1" s="1"/>
  <c r="AG23" i="1" s="1"/>
  <c r="N23" i="1"/>
  <c r="I23" i="1"/>
  <c r="H23" i="1"/>
  <c r="G23" i="1"/>
  <c r="O23" i="1" s="1"/>
  <c r="E23" i="1"/>
  <c r="D23" i="1"/>
  <c r="C23" i="1"/>
  <c r="AI22" i="1"/>
  <c r="AE22" i="1"/>
  <c r="X22" i="1"/>
  <c r="Z22" i="1" s="1"/>
  <c r="U22" i="1"/>
  <c r="S22" i="1"/>
  <c r="P22" i="1"/>
  <c r="R22" i="1" s="1"/>
  <c r="N22" i="1"/>
  <c r="I22" i="1"/>
  <c r="H22" i="1"/>
  <c r="G22" i="1"/>
  <c r="O22" i="1" s="1"/>
  <c r="E22" i="1"/>
  <c r="D22" i="1"/>
  <c r="C22" i="1"/>
  <c r="AI21" i="1"/>
  <c r="AE21" i="1"/>
  <c r="Z21" i="1"/>
  <c r="X21" i="1"/>
  <c r="U21" i="1"/>
  <c r="S21" i="1"/>
  <c r="R21" i="1"/>
  <c r="P21" i="1"/>
  <c r="Q21" i="1" s="1"/>
  <c r="N21" i="1"/>
  <c r="I21" i="1"/>
  <c r="H21" i="1"/>
  <c r="G21" i="1"/>
  <c r="AG21" i="1" s="1"/>
  <c r="E21" i="1"/>
  <c r="D21" i="1"/>
  <c r="C21" i="1"/>
  <c r="AI20" i="1"/>
  <c r="AE20" i="1"/>
  <c r="X20" i="1"/>
  <c r="Z20" i="1" s="1"/>
  <c r="U20" i="1"/>
  <c r="S20" i="1"/>
  <c r="R20" i="1"/>
  <c r="Q20" i="1"/>
  <c r="P20" i="1"/>
  <c r="N20" i="1"/>
  <c r="I20" i="1"/>
  <c r="H20" i="1"/>
  <c r="G20" i="1"/>
  <c r="AG20" i="1" s="1"/>
  <c r="E20" i="1"/>
  <c r="D20" i="1"/>
  <c r="C20" i="1"/>
  <c r="AI19" i="1"/>
  <c r="AE19" i="1"/>
  <c r="X19" i="1"/>
  <c r="Z19" i="1" s="1"/>
  <c r="U19" i="1"/>
  <c r="S19" i="1"/>
  <c r="P19" i="1"/>
  <c r="R19" i="1" s="1"/>
  <c r="AG19" i="1" s="1"/>
  <c r="N19" i="1"/>
  <c r="I19" i="1"/>
  <c r="H19" i="1"/>
  <c r="G19" i="1"/>
  <c r="O19" i="1" s="1"/>
  <c r="E19" i="1"/>
  <c r="D19" i="1"/>
  <c r="C19" i="1"/>
  <c r="AI18" i="1"/>
  <c r="AE18" i="1"/>
  <c r="X18" i="1"/>
  <c r="Z18" i="1" s="1"/>
  <c r="U18" i="1"/>
  <c r="S18" i="1"/>
  <c r="P18" i="1"/>
  <c r="R18" i="1" s="1"/>
  <c r="N18" i="1"/>
  <c r="I18" i="1"/>
  <c r="H18" i="1"/>
  <c r="G18" i="1"/>
  <c r="O18" i="1" s="1"/>
  <c r="E18" i="1"/>
  <c r="D18" i="1"/>
  <c r="C18" i="1"/>
  <c r="AI17" i="1"/>
  <c r="AE17" i="1"/>
  <c r="Z17" i="1"/>
  <c r="X17" i="1"/>
  <c r="U17" i="1"/>
  <c r="S17" i="1"/>
  <c r="R17" i="1"/>
  <c r="P17" i="1"/>
  <c r="Q17" i="1" s="1"/>
  <c r="N17" i="1"/>
  <c r="I17" i="1"/>
  <c r="H17" i="1"/>
  <c r="G17" i="1"/>
  <c r="AG17" i="1" s="1"/>
  <c r="E17" i="1"/>
  <c r="D17" i="1"/>
  <c r="C17" i="1"/>
  <c r="AI16" i="1"/>
  <c r="AE16" i="1"/>
  <c r="X16" i="1"/>
  <c r="Z16" i="1" s="1"/>
  <c r="U16" i="1"/>
  <c r="S16" i="1"/>
  <c r="R16" i="1"/>
  <c r="Q16" i="1"/>
  <c r="P16" i="1"/>
  <c r="N16" i="1"/>
  <c r="I16" i="1"/>
  <c r="H16" i="1"/>
  <c r="G16" i="1"/>
  <c r="AG16" i="1" s="1"/>
  <c r="E16" i="1"/>
  <c r="D16" i="1"/>
  <c r="C16" i="1"/>
  <c r="AI15" i="1"/>
  <c r="AE15" i="1"/>
  <c r="X15" i="1"/>
  <c r="Z15" i="1" s="1"/>
  <c r="U15" i="1"/>
  <c r="S15" i="1"/>
  <c r="P15" i="1"/>
  <c r="R15" i="1" s="1"/>
  <c r="AG15" i="1" s="1"/>
  <c r="N15" i="1"/>
  <c r="I15" i="1"/>
  <c r="H15" i="1"/>
  <c r="G15" i="1"/>
  <c r="O15" i="1" s="1"/>
  <c r="E15" i="1"/>
  <c r="D15" i="1"/>
  <c r="C15" i="1"/>
  <c r="AI14" i="1"/>
  <c r="AE14" i="1"/>
  <c r="X14" i="1"/>
  <c r="Z14" i="1" s="1"/>
  <c r="U14" i="1"/>
  <c r="S14" i="1"/>
  <c r="P14" i="1"/>
  <c r="R14" i="1" s="1"/>
  <c r="N14" i="1"/>
  <c r="I14" i="1"/>
  <c r="H14" i="1"/>
  <c r="G14" i="1"/>
  <c r="O14" i="1" s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I13" i="1"/>
  <c r="H13" i="1"/>
  <c r="G13" i="1"/>
  <c r="AG13" i="1" s="1"/>
  <c r="E13" i="1"/>
  <c r="D13" i="1"/>
  <c r="C13" i="1"/>
  <c r="AI12" i="1"/>
  <c r="AE12" i="1"/>
  <c r="X12" i="1"/>
  <c r="Z12" i="1" s="1"/>
  <c r="U12" i="1"/>
  <c r="S12" i="1"/>
  <c r="R12" i="1"/>
  <c r="Q12" i="1"/>
  <c r="P12" i="1"/>
  <c r="N12" i="1"/>
  <c r="I12" i="1"/>
  <c r="H12" i="1"/>
  <c r="G12" i="1"/>
  <c r="AG12" i="1" s="1"/>
  <c r="E12" i="1"/>
  <c r="D12" i="1"/>
  <c r="C12" i="1"/>
  <c r="AI11" i="1"/>
  <c r="AE11" i="1"/>
  <c r="X11" i="1"/>
  <c r="Z11" i="1" s="1"/>
  <c r="U11" i="1"/>
  <c r="S11" i="1"/>
  <c r="P11" i="1"/>
  <c r="Q11" i="1" s="1"/>
  <c r="N11" i="1"/>
  <c r="I11" i="1"/>
  <c r="H11" i="1"/>
  <c r="H44" i="1" s="1"/>
  <c r="G11" i="1"/>
  <c r="O11" i="1" s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I10" i="1"/>
  <c r="AE10" i="1"/>
  <c r="X10" i="1"/>
  <c r="Z10" i="1" s="1"/>
  <c r="U10" i="1"/>
  <c r="S10" i="1"/>
  <c r="P10" i="1"/>
  <c r="R10" i="1" s="1"/>
  <c r="N10" i="1"/>
  <c r="I10" i="1"/>
  <c r="H10" i="1"/>
  <c r="G10" i="1"/>
  <c r="O10" i="1" s="1"/>
  <c r="E10" i="1"/>
  <c r="D10" i="1"/>
  <c r="C10" i="1"/>
  <c r="AI9" i="1"/>
  <c r="AE9" i="1"/>
  <c r="AE44" i="1" s="1"/>
  <c r="X9" i="1"/>
  <c r="X44" i="1" s="1"/>
  <c r="U9" i="1"/>
  <c r="U44" i="1" s="1"/>
  <c r="S9" i="1"/>
  <c r="S44" i="1" s="1"/>
  <c r="R9" i="1"/>
  <c r="Q9" i="1"/>
  <c r="P9" i="1"/>
  <c r="N9" i="1"/>
  <c r="N44" i="1" s="1"/>
  <c r="I9" i="1"/>
  <c r="I44" i="1" s="1"/>
  <c r="H9" i="1"/>
  <c r="G9" i="1"/>
  <c r="G44" i="1" s="1"/>
  <c r="E9" i="1"/>
  <c r="D9" i="1"/>
  <c r="C9" i="1"/>
  <c r="E4" i="1"/>
  <c r="B3" i="1"/>
  <c r="AG42" i="1" l="1"/>
  <c r="AG31" i="1"/>
  <c r="AG35" i="1"/>
  <c r="AG39" i="1"/>
  <c r="O42" i="1"/>
  <c r="Z9" i="1"/>
  <c r="Z44" i="1" s="1"/>
  <c r="AG10" i="1"/>
  <c r="O13" i="1"/>
  <c r="AG14" i="1"/>
  <c r="Q15" i="1"/>
  <c r="O17" i="1"/>
  <c r="AG18" i="1"/>
  <c r="Q19" i="1"/>
  <c r="O21" i="1"/>
  <c r="AG22" i="1"/>
  <c r="Q23" i="1"/>
  <c r="O25" i="1"/>
  <c r="AG26" i="1"/>
  <c r="Q27" i="1"/>
  <c r="O29" i="1"/>
  <c r="AG30" i="1"/>
  <c r="Q31" i="1"/>
  <c r="O33" i="1"/>
  <c r="AG34" i="1"/>
  <c r="Q35" i="1"/>
  <c r="O37" i="1"/>
  <c r="AG38" i="1"/>
  <c r="Q39" i="1"/>
  <c r="O41" i="1"/>
  <c r="O9" i="1"/>
  <c r="O44" i="1" s="1"/>
  <c r="Q10" i="1"/>
  <c r="Q44" i="1" s="1"/>
  <c r="R11" i="1"/>
  <c r="AG11" i="1" s="1"/>
  <c r="O12" i="1"/>
  <c r="Q14" i="1"/>
  <c r="O16" i="1"/>
  <c r="Q18" i="1"/>
  <c r="O20" i="1"/>
  <c r="Q22" i="1"/>
  <c r="O24" i="1"/>
  <c r="Q26" i="1"/>
  <c r="O28" i="1"/>
  <c r="Q30" i="1"/>
  <c r="O32" i="1"/>
  <c r="Q34" i="1"/>
  <c r="O36" i="1"/>
  <c r="Q38" i="1"/>
  <c r="O40" i="1"/>
  <c r="Q42" i="1"/>
  <c r="AG9" i="1" l="1"/>
  <c r="AG44" i="1" s="1"/>
  <c r="R44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tc={77174DF9-DDCE-497B-8766-69870E458E47}</author>
    <author>tc={CE98364A-CE75-4C81-B461-0BB0EA724FB6}</author>
    <author>tc={7B08CF5D-FF2A-4D62-A77C-B506B678E4B4}</author>
    <author>tc={777269BE-3CAF-4BA8-B98D-CBD61B73A17F}</author>
    <author>tc={DE5D9F36-F373-4B58-8FD5-43708971F473}</author>
    <author>tc={030D6871-FCC5-4C61-B496-60D52D0C4B5B}</author>
  </authors>
  <commentList>
    <comment ref="H8" authorId="0" shapeId="0" xr:uid="{44D5EA20-06F2-44A3-B87D-386A01B1E27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77174DF9-DDCE-497B-8766-69870E458E4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E98364A-CE75-4C81-B461-0BB0EA724FB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7B08CF5D-FF2A-4D62-A77C-B506B678E4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777269BE-3CAF-4BA8-B98D-CBD61B73A1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E5D9F36-F373-4B58-8FD5-43708971F4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030D6871-FCC5-4C61-B496-60D52D0C4B5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<sst xmlns="http://schemas.openxmlformats.org/spreadsheetml/2006/main" count="185" uniqueCount="51">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</sst>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79667E6-FFAB-4F93-97C9-AF13AA1F6EE3}"/>
    <cellStyle name="Normal 4" xfId="3" xr:uid="{0BC5C5E0-4335-4CE8-B27D-39AEA055F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CILIACION%20GRANA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P304449</v>
          </cell>
          <cell r="B3">
            <v>304449</v>
          </cell>
          <cell r="C3">
            <v>41155</v>
          </cell>
          <cell r="D3">
            <v>41193</v>
          </cell>
          <cell r="F3">
            <v>1230514</v>
          </cell>
          <cell r="G3" t="str">
            <v>GLOSA LEGALIZADA</v>
          </cell>
          <cell r="I3">
            <v>0</v>
          </cell>
          <cell r="L3">
            <v>0</v>
          </cell>
          <cell r="M3">
            <v>1230514</v>
          </cell>
        </row>
        <row r="4">
          <cell r="A4" t="str">
            <v>P419535</v>
          </cell>
          <cell r="B4">
            <v>419535</v>
          </cell>
          <cell r="C4">
            <v>41850</v>
          </cell>
          <cell r="D4">
            <v>41866</v>
          </cell>
          <cell r="F4">
            <v>172762</v>
          </cell>
          <cell r="G4" t="str">
            <v>CANCELADA</v>
          </cell>
          <cell r="I4">
            <v>0</v>
          </cell>
          <cell r="L4">
            <v>0</v>
          </cell>
          <cell r="M4">
            <v>0</v>
          </cell>
        </row>
        <row r="5">
          <cell r="A5" t="str">
            <v>P429320</v>
          </cell>
          <cell r="B5">
            <v>429320</v>
          </cell>
          <cell r="C5">
            <v>41911</v>
          </cell>
          <cell r="D5">
            <v>41919</v>
          </cell>
          <cell r="F5">
            <v>261579</v>
          </cell>
          <cell r="G5" t="str">
            <v>CANCELADA Y GLOSA LEGALIZADA</v>
          </cell>
          <cell r="I5">
            <v>0</v>
          </cell>
          <cell r="L5">
            <v>0</v>
          </cell>
          <cell r="M5">
            <v>10200</v>
          </cell>
        </row>
        <row r="6">
          <cell r="A6" t="str">
            <v>P440500</v>
          </cell>
          <cell r="B6">
            <v>440500</v>
          </cell>
          <cell r="C6">
            <v>41989</v>
          </cell>
          <cell r="D6">
            <v>42019</v>
          </cell>
          <cell r="F6">
            <v>19500</v>
          </cell>
          <cell r="G6" t="str">
            <v>GLOSA POR CONCILIAR</v>
          </cell>
          <cell r="I6">
            <v>0</v>
          </cell>
          <cell r="L6">
            <v>19500</v>
          </cell>
          <cell r="M6">
            <v>0</v>
          </cell>
          <cell r="N6">
            <v>0</v>
          </cell>
          <cell r="O6">
            <v>0</v>
          </cell>
        </row>
        <row r="7">
          <cell r="A7" t="str">
            <v>P441099</v>
          </cell>
          <cell r="B7">
            <v>441099</v>
          </cell>
          <cell r="C7">
            <v>41994</v>
          </cell>
          <cell r="D7">
            <v>42019</v>
          </cell>
          <cell r="F7">
            <v>20600</v>
          </cell>
          <cell r="G7" t="str">
            <v>GLOSA POR CONCILIAR</v>
          </cell>
          <cell r="I7">
            <v>0</v>
          </cell>
          <cell r="L7">
            <v>20600</v>
          </cell>
          <cell r="M7">
            <v>0</v>
          </cell>
          <cell r="N7">
            <v>0</v>
          </cell>
          <cell r="O7">
            <v>0</v>
          </cell>
        </row>
        <row r="8">
          <cell r="A8" t="str">
            <v>P441432</v>
          </cell>
          <cell r="B8">
            <v>441432</v>
          </cell>
          <cell r="C8">
            <v>41996</v>
          </cell>
          <cell r="D8">
            <v>42019</v>
          </cell>
          <cell r="F8">
            <v>15100</v>
          </cell>
          <cell r="G8" t="str">
            <v>GLOSA POR CONCILIAR</v>
          </cell>
          <cell r="I8">
            <v>0</v>
          </cell>
          <cell r="L8">
            <v>15100</v>
          </cell>
          <cell r="M8">
            <v>0</v>
          </cell>
          <cell r="N8">
            <v>0</v>
          </cell>
          <cell r="O8">
            <v>0</v>
          </cell>
        </row>
        <row r="9">
          <cell r="A9" t="str">
            <v>P444598</v>
          </cell>
          <cell r="B9">
            <v>444598</v>
          </cell>
          <cell r="C9">
            <v>42020</v>
          </cell>
          <cell r="D9">
            <v>42045</v>
          </cell>
          <cell r="F9">
            <v>101800</v>
          </cell>
          <cell r="G9" t="str">
            <v>GLOSA POR CONCILIAR</v>
          </cell>
          <cell r="I9">
            <v>0</v>
          </cell>
          <cell r="L9">
            <v>101800</v>
          </cell>
          <cell r="M9">
            <v>0</v>
          </cell>
          <cell r="N9">
            <v>0</v>
          </cell>
          <cell r="O9">
            <v>0</v>
          </cell>
        </row>
        <row r="10">
          <cell r="A10" t="str">
            <v>P446916</v>
          </cell>
          <cell r="B10">
            <v>446916</v>
          </cell>
          <cell r="C10">
            <v>42038</v>
          </cell>
          <cell r="D10">
            <v>42073</v>
          </cell>
          <cell r="F10">
            <v>21400</v>
          </cell>
          <cell r="G10" t="str">
            <v>GLOSA POR CONCILIAR</v>
          </cell>
          <cell r="I10">
            <v>0</v>
          </cell>
          <cell r="L10">
            <v>21400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P472861</v>
          </cell>
          <cell r="B11">
            <v>472861</v>
          </cell>
          <cell r="C11">
            <v>42215</v>
          </cell>
          <cell r="D11">
            <v>42258</v>
          </cell>
          <cell r="F11">
            <v>48900</v>
          </cell>
          <cell r="G11" t="str">
            <v>GLOSA POR CONCILIAR</v>
          </cell>
          <cell r="I11">
            <v>0</v>
          </cell>
          <cell r="L11">
            <v>48900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P492109</v>
          </cell>
          <cell r="B12">
            <v>492109</v>
          </cell>
          <cell r="C12">
            <v>42329</v>
          </cell>
          <cell r="D12">
            <v>42349</v>
          </cell>
          <cell r="F12">
            <v>2124124</v>
          </cell>
          <cell r="G12" t="str">
            <v>GLOSA POR CONCILIAR</v>
          </cell>
          <cell r="I12">
            <v>0</v>
          </cell>
          <cell r="L12">
            <v>2124124</v>
          </cell>
          <cell r="M12">
            <v>0</v>
          </cell>
          <cell r="N12">
            <v>0</v>
          </cell>
          <cell r="O12">
            <v>0</v>
          </cell>
        </row>
        <row r="13">
          <cell r="A13" t="str">
            <v>P675833</v>
          </cell>
          <cell r="B13">
            <v>675833</v>
          </cell>
          <cell r="C13">
            <v>43310</v>
          </cell>
          <cell r="D13">
            <v>43350</v>
          </cell>
          <cell r="F13">
            <v>2546520</v>
          </cell>
          <cell r="G13" t="str">
            <v>NO RADICADO</v>
          </cell>
          <cell r="I13">
            <v>2546520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P677958</v>
          </cell>
          <cell r="B14">
            <v>677958</v>
          </cell>
          <cell r="C14">
            <v>43319</v>
          </cell>
          <cell r="D14">
            <v>43350</v>
          </cell>
          <cell r="F14">
            <v>200094</v>
          </cell>
          <cell r="G14" t="str">
            <v>NO RADICADO</v>
          </cell>
          <cell r="I14">
            <v>200094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A15" t="str">
            <v>P678839</v>
          </cell>
          <cell r="B15">
            <v>678839</v>
          </cell>
          <cell r="C15">
            <v>43322</v>
          </cell>
          <cell r="D15">
            <v>43350</v>
          </cell>
          <cell r="F15">
            <v>56300</v>
          </cell>
          <cell r="G15" t="str">
            <v>NO RADICADO</v>
          </cell>
          <cell r="I15">
            <v>56300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A16" t="str">
            <v>P683489</v>
          </cell>
          <cell r="B16">
            <v>683489</v>
          </cell>
          <cell r="C16">
            <v>43342</v>
          </cell>
          <cell r="D16">
            <v>43350</v>
          </cell>
          <cell r="F16">
            <v>341163</v>
          </cell>
          <cell r="G16" t="str">
            <v>NO RADICADO</v>
          </cell>
          <cell r="I16">
            <v>341163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P816918</v>
          </cell>
          <cell r="B17">
            <v>816918</v>
          </cell>
          <cell r="C17">
            <v>44043</v>
          </cell>
          <cell r="D17">
            <v>44055</v>
          </cell>
          <cell r="F17">
            <v>166483</v>
          </cell>
          <cell r="G17" t="str">
            <v>CANCELADO</v>
          </cell>
          <cell r="I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A18" t="str">
            <v>P817905</v>
          </cell>
          <cell r="B18">
            <v>817905</v>
          </cell>
          <cell r="C18">
            <v>44053</v>
          </cell>
          <cell r="D18">
            <v>44091</v>
          </cell>
          <cell r="F18">
            <v>390300</v>
          </cell>
          <cell r="G18" t="str">
            <v>SALDO A FAVOR DE LA ESE</v>
          </cell>
          <cell r="I18">
            <v>0</v>
          </cell>
          <cell r="L18">
            <v>0</v>
          </cell>
          <cell r="M18">
            <v>0</v>
          </cell>
        </row>
        <row r="19">
          <cell r="A19" t="str">
            <v>P818004</v>
          </cell>
          <cell r="B19">
            <v>818004</v>
          </cell>
          <cell r="C19">
            <v>44053</v>
          </cell>
          <cell r="D19">
            <v>44091</v>
          </cell>
          <cell r="F19">
            <v>188100</v>
          </cell>
          <cell r="G19" t="str">
            <v>SALDO A FAVOR DE LA ESE</v>
          </cell>
          <cell r="I19">
            <v>0</v>
          </cell>
          <cell r="L19">
            <v>0</v>
          </cell>
          <cell r="M19">
            <v>0</v>
          </cell>
        </row>
        <row r="20">
          <cell r="A20" t="str">
            <v>P819291</v>
          </cell>
          <cell r="B20">
            <v>819291</v>
          </cell>
          <cell r="C20">
            <v>44065</v>
          </cell>
          <cell r="D20">
            <v>44091</v>
          </cell>
          <cell r="F20">
            <v>240655</v>
          </cell>
          <cell r="G20" t="str">
            <v>CANCELADO</v>
          </cell>
          <cell r="I20">
            <v>0</v>
          </cell>
          <cell r="L20">
            <v>0</v>
          </cell>
          <cell r="M20">
            <v>0</v>
          </cell>
        </row>
        <row r="21">
          <cell r="A21" t="str">
            <v>P819397</v>
          </cell>
          <cell r="B21">
            <v>819397</v>
          </cell>
          <cell r="C21">
            <v>44067</v>
          </cell>
          <cell r="D21">
            <v>44091</v>
          </cell>
          <cell r="F21">
            <v>59900</v>
          </cell>
          <cell r="G21" t="str">
            <v>SALDO A FAVOR DE LA ESE</v>
          </cell>
          <cell r="I21">
            <v>0</v>
          </cell>
          <cell r="L21">
            <v>0</v>
          </cell>
          <cell r="M21">
            <v>0</v>
          </cell>
        </row>
        <row r="22">
          <cell r="A22" t="str">
            <v>P819415</v>
          </cell>
          <cell r="B22">
            <v>819415</v>
          </cell>
          <cell r="C22">
            <v>44067</v>
          </cell>
          <cell r="D22">
            <v>44091</v>
          </cell>
          <cell r="F22">
            <v>85100</v>
          </cell>
          <cell r="G22" t="str">
            <v>SALDO A FAVOR DE LA ESE</v>
          </cell>
          <cell r="I22">
            <v>0</v>
          </cell>
          <cell r="L22">
            <v>0</v>
          </cell>
          <cell r="M22">
            <v>0</v>
          </cell>
        </row>
        <row r="23">
          <cell r="A23" t="str">
            <v>P819519</v>
          </cell>
          <cell r="B23">
            <v>819519</v>
          </cell>
          <cell r="C23">
            <v>44068</v>
          </cell>
          <cell r="D23">
            <v>44091</v>
          </cell>
          <cell r="F23">
            <v>72100</v>
          </cell>
          <cell r="G23" t="str">
            <v>CANCELADO</v>
          </cell>
          <cell r="I23">
            <v>0</v>
          </cell>
          <cell r="L23">
            <v>0</v>
          </cell>
          <cell r="M23">
            <v>0</v>
          </cell>
        </row>
        <row r="24">
          <cell r="A24" t="str">
            <v>P819820</v>
          </cell>
          <cell r="B24">
            <v>819820</v>
          </cell>
          <cell r="C24">
            <v>44070</v>
          </cell>
          <cell r="D24">
            <v>44091</v>
          </cell>
          <cell r="F24">
            <v>292700</v>
          </cell>
          <cell r="G24" t="str">
            <v>SALDO A FAVOR DE LA ESE</v>
          </cell>
          <cell r="I24">
            <v>0</v>
          </cell>
          <cell r="L24">
            <v>0</v>
          </cell>
          <cell r="M24">
            <v>0</v>
          </cell>
        </row>
        <row r="25">
          <cell r="A25" t="str">
            <v>R10462</v>
          </cell>
          <cell r="B25">
            <v>10462</v>
          </cell>
          <cell r="C25">
            <v>44167</v>
          </cell>
          <cell r="D25">
            <v>44214</v>
          </cell>
          <cell r="F25">
            <v>811800</v>
          </cell>
          <cell r="G25" t="str">
            <v>SALDO A FAVOR DE LA ESE</v>
          </cell>
          <cell r="I25">
            <v>0</v>
          </cell>
          <cell r="L25">
            <v>0</v>
          </cell>
          <cell r="M25">
            <v>0</v>
          </cell>
        </row>
        <row r="26">
          <cell r="A26" t="str">
            <v>R10466</v>
          </cell>
          <cell r="B26">
            <v>10466</v>
          </cell>
          <cell r="C26">
            <v>44167</v>
          </cell>
          <cell r="D26">
            <v>44214</v>
          </cell>
          <cell r="F26">
            <v>2107909</v>
          </cell>
          <cell r="G26" t="str">
            <v>SALDO A FAVOR DE LA ESE</v>
          </cell>
          <cell r="I26">
            <v>0</v>
          </cell>
          <cell r="L26">
            <v>0</v>
          </cell>
          <cell r="M26">
            <v>0</v>
          </cell>
        </row>
        <row r="27">
          <cell r="A27" t="str">
            <v>R12659</v>
          </cell>
          <cell r="B27">
            <v>12659</v>
          </cell>
          <cell r="C27">
            <v>44180</v>
          </cell>
          <cell r="D27">
            <v>44214</v>
          </cell>
          <cell r="F27">
            <v>233954</v>
          </cell>
          <cell r="G27" t="str">
            <v>SALDO A FAVOR DE LA ESE</v>
          </cell>
          <cell r="I27">
            <v>0</v>
          </cell>
          <cell r="L27">
            <v>0</v>
          </cell>
          <cell r="M27">
            <v>0</v>
          </cell>
        </row>
        <row r="28">
          <cell r="A28" t="str">
            <v>R3053</v>
          </cell>
          <cell r="B28">
            <v>3053</v>
          </cell>
          <cell r="C28">
            <v>44124</v>
          </cell>
          <cell r="D28">
            <v>44148</v>
          </cell>
          <cell r="F28">
            <v>59900</v>
          </cell>
          <cell r="G28" t="str">
            <v>SALDO A FAVOR DE LA ESE</v>
          </cell>
          <cell r="I28">
            <v>0</v>
          </cell>
          <cell r="L28">
            <v>0</v>
          </cell>
          <cell r="M28">
            <v>0</v>
          </cell>
        </row>
        <row r="29">
          <cell r="A29" t="str">
            <v>R3449</v>
          </cell>
          <cell r="B29">
            <v>3449</v>
          </cell>
          <cell r="C29">
            <v>44126</v>
          </cell>
          <cell r="D29">
            <v>44148</v>
          </cell>
          <cell r="F29">
            <v>72100</v>
          </cell>
          <cell r="G29" t="str">
            <v>NO RADICADO</v>
          </cell>
          <cell r="I29">
            <v>72100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R5528</v>
          </cell>
          <cell r="B30">
            <v>5528</v>
          </cell>
          <cell r="C30">
            <v>44139</v>
          </cell>
          <cell r="D30">
            <v>44186</v>
          </cell>
          <cell r="F30">
            <v>4778823</v>
          </cell>
          <cell r="G30" t="str">
            <v>NO RADICADO</v>
          </cell>
          <cell r="I30">
            <v>4778823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A31" t="str">
            <v>R7762</v>
          </cell>
          <cell r="B31">
            <v>7762</v>
          </cell>
          <cell r="C31">
            <v>44152</v>
          </cell>
          <cell r="D31">
            <v>44186</v>
          </cell>
          <cell r="F31">
            <v>467900</v>
          </cell>
          <cell r="G31" t="str">
            <v>SALDO A FAVOR DE LA ESE</v>
          </cell>
          <cell r="I31">
            <v>0</v>
          </cell>
          <cell r="L31">
            <v>0</v>
          </cell>
          <cell r="M31">
            <v>0</v>
          </cell>
        </row>
        <row r="32">
          <cell r="A32" t="str">
            <v>R828</v>
          </cell>
          <cell r="B32">
            <v>828</v>
          </cell>
          <cell r="C32">
            <v>44109</v>
          </cell>
          <cell r="D32">
            <v>44148</v>
          </cell>
          <cell r="F32">
            <v>74403</v>
          </cell>
          <cell r="G32" t="str">
            <v>SALDO A FAVOR DE LA ESE</v>
          </cell>
          <cell r="I32">
            <v>0</v>
          </cell>
          <cell r="L32">
            <v>0</v>
          </cell>
          <cell r="M32">
            <v>0</v>
          </cell>
        </row>
        <row r="33">
          <cell r="A33" t="str">
            <v>R8517</v>
          </cell>
          <cell r="B33">
            <v>8517</v>
          </cell>
          <cell r="C33">
            <v>44156</v>
          </cell>
          <cell r="D33">
            <v>44186</v>
          </cell>
          <cell r="F33">
            <v>59900</v>
          </cell>
          <cell r="G33" t="str">
            <v>SALDO A FAVOR DE LA ESE</v>
          </cell>
          <cell r="I33">
            <v>0</v>
          </cell>
          <cell r="L33">
            <v>0</v>
          </cell>
          <cell r="M33">
            <v>0</v>
          </cell>
        </row>
        <row r="34">
          <cell r="A34" t="str">
            <v>R9030</v>
          </cell>
          <cell r="B34">
            <v>9030</v>
          </cell>
          <cell r="C34">
            <v>44159</v>
          </cell>
          <cell r="D34">
            <v>44186</v>
          </cell>
          <cell r="F34">
            <v>108300</v>
          </cell>
          <cell r="G34" t="str">
            <v>SALDO A FAVOR DE LA ESE</v>
          </cell>
          <cell r="I34">
            <v>0</v>
          </cell>
          <cell r="L34">
            <v>0</v>
          </cell>
          <cell r="M34">
            <v>0</v>
          </cell>
        </row>
        <row r="35">
          <cell r="A35" t="str">
            <v>R9155</v>
          </cell>
          <cell r="B35">
            <v>9155</v>
          </cell>
          <cell r="C35">
            <v>44160</v>
          </cell>
          <cell r="D35">
            <v>44186</v>
          </cell>
          <cell r="F35">
            <v>59900</v>
          </cell>
          <cell r="G35" t="str">
            <v>SALDO A FAVOR DE LA ESE</v>
          </cell>
          <cell r="I35">
            <v>0</v>
          </cell>
          <cell r="L35">
            <v>0</v>
          </cell>
          <cell r="M35">
            <v>0</v>
          </cell>
        </row>
        <row r="36">
          <cell r="A36" t="str">
            <v>R9930</v>
          </cell>
          <cell r="B36">
            <v>9930</v>
          </cell>
          <cell r="C36">
            <v>44165</v>
          </cell>
          <cell r="D36">
            <v>44186</v>
          </cell>
          <cell r="F36">
            <v>323500</v>
          </cell>
          <cell r="G36" t="str">
            <v>SALDO A FAVOR DE LA ESE</v>
          </cell>
          <cell r="I36">
            <v>0</v>
          </cell>
          <cell r="L36">
            <v>0</v>
          </cell>
          <cell r="M36">
            <v>0</v>
          </cell>
        </row>
      </sheetData>
      <sheetData sheetId="2"/>
      <sheetData sheetId="3">
        <row r="10">
          <cell r="I10" t="str">
            <v>ESE HOSPITAL DEPARTAMENTAL DE GRANADA</v>
          </cell>
        </row>
        <row r="13">
          <cell r="D13" t="str">
            <v>LUISA FERNANDA MATUTE ROMERO</v>
          </cell>
          <cell r="I13" t="str">
            <v xml:space="preserve">NÉSTOR F. MARTÍNEZ TORRES </v>
          </cell>
        </row>
        <row r="20">
          <cell r="G20">
            <v>44196</v>
          </cell>
        </row>
        <row r="127">
          <cell r="G127">
            <v>44244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DEDD67C-CCF7-4823-BAE2-FA72120B054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DEDD67C-CCF7-4823-BAE2-FA72120B0543}" id="{77174DF9-DDCE-497B-8766-69870E458E47}">
    <text>SUAMTORIA DE GIRO DIRECTO Y ESFUERZO PROPIO</text>
  </threadedComment>
  <threadedComment ref="K8" dT="2020-08-04T16:00:44.11" personId="{DDEDD67C-CCF7-4823-BAE2-FA72120B0543}" id="{CE98364A-CE75-4C81-B461-0BB0EA724FB6}">
    <text>SUMATORIA DE PAGOS (DESCUENTOS ,TESORERIA,EMBARGOS)</text>
  </threadedComment>
  <threadedComment ref="R8" dT="2020-08-04T15:59:07.94" personId="{DDEDD67C-CCF7-4823-BAE2-FA72120B0543}" id="{7B08CF5D-FF2A-4D62-A77C-B506B678E4B4}">
    <text>SUMATORIA DE VALORES (PRESCRITAS SALDO DE FACTURAS DE CONTRATO LIQUIDADOS Y OTROS CONCEPTOS (N/A NO RADICADAS)</text>
  </threadedComment>
  <threadedComment ref="X8" dT="2020-08-04T15:55:33.73" personId="{DDEDD67C-CCF7-4823-BAE2-FA72120B0543}" id="{777269BE-3CAF-4BA8-B98D-CBD61B73A17F}">
    <text>SUMATORIA DE LOS VALORES DE GLOSAS LEGALIZADAS Y GLOSAS POR CONCILIAR</text>
  </threadedComment>
  <threadedComment ref="AC8" dT="2020-08-04T15:56:24.52" personId="{DDEDD67C-CCF7-4823-BAE2-FA72120B0543}" id="{DE5D9F36-F373-4B58-8FD5-43708971F473}">
    <text>VALRO INDIVIDUAL DE LA GLOSAS LEGALIZADA</text>
  </threadedComment>
  <threadedComment ref="AE8" dT="2020-08-04T15:56:04.49" personId="{DDEDD67C-CCF7-4823-BAE2-FA72120B0543}" id="{030D6871-FCC5-4C61-B496-60D52D0C4B5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67EC3-DF8F-4818-86AF-A27E09773CA5}">
  <sheetPr>
    <pageSetUpPr fitToPage="1"/>
  </sheetPr>
  <dimension ref="A1:AK52"/>
  <sheetViews>
    <sheetView tabSelected="1" zoomScale="90" zoomScaleNormal="90" workbookViewId="0"/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6.85546875" style="3" customWidth="1"/>
    <col min="12" max="12" width="11.85546875" style="3" hidden="1" customWidth="1"/>
    <col min="13" max="13" width="15.7109375" style="3" hidden="1" customWidth="1"/>
    <col min="14" max="14" width="16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3.5703125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21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+[1]ACTA!I10</f>
        <v>ESE HOSPITAL DEPARTAMENTAL DE GRANADA</v>
      </c>
    </row>
    <row r="4" spans="1:37" x14ac:dyDescent="0.25">
      <c r="A4" s="1" t="s">
        <v>4</v>
      </c>
      <c r="E4" s="4">
        <f>+[1]ACTA!G20</f>
        <v>44196</v>
      </c>
    </row>
    <row r="5" spans="1:37" x14ac:dyDescent="0.25">
      <c r="A5" s="1" t="s">
        <v>5</v>
      </c>
      <c r="E5" s="4">
        <f ca="1">+[1]ACTA!G127</f>
        <v>44244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P304449</v>
      </c>
      <c r="D9" s="23">
        <f>+[1]DEPURADO!B3</f>
        <v>304449</v>
      </c>
      <c r="E9" s="25">
        <f>+[1]DEPURADO!D3</f>
        <v>41193</v>
      </c>
      <c r="F9" s="26">
        <v>41193</v>
      </c>
      <c r="G9" s="27">
        <f>[1]DEPURADO!F3</f>
        <v>1230514</v>
      </c>
      <c r="H9" s="28">
        <f>+[1]DEPURADO!N3</f>
        <v>0</v>
      </c>
      <c r="I9" s="28">
        <f>+[1]DEPURADO!O3</f>
        <v>0</v>
      </c>
      <c r="J9" s="28">
        <v>0</v>
      </c>
      <c r="K9" s="29">
        <v>0</v>
      </c>
      <c r="L9" s="28">
        <v>0</v>
      </c>
      <c r="M9" s="28">
        <v>0</v>
      </c>
      <c r="N9" s="28">
        <f>+SUM(J9:M9)</f>
        <v>0</v>
      </c>
      <c r="O9" s="28">
        <f>+G9-I9-N9</f>
        <v>1230514</v>
      </c>
      <c r="P9" s="24">
        <f>IF([1]DEPURADO!I3&gt;1,0,[1]DEPURADO!C3)</f>
        <v>41155</v>
      </c>
      <c r="Q9" s="30">
        <f>+IF(P9&gt;0,G9,0)</f>
        <v>1230514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1230514</v>
      </c>
      <c r="Y9" s="23" t="s">
        <v>45</v>
      </c>
      <c r="Z9" s="31">
        <f>+X9-AE9+IF(X9-AE9&lt;-1,-X9+AE9,0)</f>
        <v>1230514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GLOSA LEGALIZADA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P419535</v>
      </c>
      <c r="D10" s="23">
        <f>+[1]DEPURADO!B4</f>
        <v>419535</v>
      </c>
      <c r="E10" s="25">
        <f>+[1]DEPURADO!D4</f>
        <v>41866</v>
      </c>
      <c r="F10" s="26">
        <v>41866</v>
      </c>
      <c r="G10" s="27">
        <f>[1]DEPURADO!F4</f>
        <v>172762</v>
      </c>
      <c r="H10" s="28">
        <f>+[1]DEPURADO!N4</f>
        <v>0</v>
      </c>
      <c r="I10" s="28">
        <f>+[1]DEPURADO!O4</f>
        <v>0</v>
      </c>
      <c r="J10" s="28">
        <v>0</v>
      </c>
      <c r="K10" s="29">
        <v>172762</v>
      </c>
      <c r="L10" s="28">
        <v>0</v>
      </c>
      <c r="M10" s="28">
        <v>0</v>
      </c>
      <c r="N10" s="28">
        <f t="shared" ref="N10:N42" si="0">+SUM(J10:M10)</f>
        <v>172762</v>
      </c>
      <c r="O10" s="28">
        <f t="shared" ref="O10:O42" si="1">+G10-I10-N10</f>
        <v>0</v>
      </c>
      <c r="P10" s="24">
        <f>IF([1]DEPURADO!I4&gt;1,0,[1]DEPURADO!C4)</f>
        <v>41850</v>
      </c>
      <c r="Q10" s="30">
        <f t="shared" ref="Q10:Q42" si="2">+IF(P10&gt;0,G10,0)</f>
        <v>172762</v>
      </c>
      <c r="R10" s="31">
        <f t="shared" ref="R10:R42" si="3"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 t="shared" ref="Z10:Z42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1</v>
      </c>
      <c r="AG10" s="30">
        <f t="shared" ref="AG10:AG42" si="5">+G10-I10-N10-R10-Z10-AC10-AE10-S10-U10</f>
        <v>0</v>
      </c>
      <c r="AH10" s="30">
        <v>0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f>1+A10</f>
        <v>3</v>
      </c>
      <c r="B11" s="24" t="s">
        <v>44</v>
      </c>
      <c r="C11" s="23" t="str">
        <f>+[1]DEPURADO!A5</f>
        <v>P429320</v>
      </c>
      <c r="D11" s="23">
        <f>+[1]DEPURADO!B5</f>
        <v>429320</v>
      </c>
      <c r="E11" s="25">
        <f>+[1]DEPURADO!D5</f>
        <v>41919</v>
      </c>
      <c r="F11" s="26">
        <v>41919</v>
      </c>
      <c r="G11" s="27">
        <f>[1]DEPURADO!F5</f>
        <v>261579</v>
      </c>
      <c r="H11" s="28">
        <f>+[1]DEPURADO!N5</f>
        <v>0</v>
      </c>
      <c r="I11" s="28">
        <f>+[1]DEPURADO!O5</f>
        <v>0</v>
      </c>
      <c r="J11" s="28">
        <v>0</v>
      </c>
      <c r="K11" s="29">
        <v>251379</v>
      </c>
      <c r="L11" s="28">
        <v>0</v>
      </c>
      <c r="M11" s="28">
        <v>0</v>
      </c>
      <c r="N11" s="28">
        <f t="shared" si="0"/>
        <v>251379</v>
      </c>
      <c r="O11" s="28">
        <f t="shared" si="1"/>
        <v>10200</v>
      </c>
      <c r="P11" s="24">
        <f>IF([1]DEPURADO!I5&gt;1,0,[1]DEPURADO!C5)</f>
        <v>41911</v>
      </c>
      <c r="Q11" s="30">
        <f t="shared" si="2"/>
        <v>261579</v>
      </c>
      <c r="R11" s="31">
        <f t="shared" si="3"/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10200</v>
      </c>
      <c r="Y11" s="23" t="s">
        <v>45</v>
      </c>
      <c r="Z11" s="31">
        <f t="shared" si="4"/>
        <v>10200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2</v>
      </c>
      <c r="AG11" s="30">
        <f t="shared" si="5"/>
        <v>0</v>
      </c>
      <c r="AH11" s="30">
        <v>0</v>
      </c>
      <c r="AI11" s="30" t="str">
        <f>+[1]DEPURADO!G5</f>
        <v>CANCELADA Y GLOSA LEGALIZADA</v>
      </c>
      <c r="AJ11" s="32"/>
      <c r="AK11" s="33"/>
    </row>
    <row r="12" spans="1:37" s="34" customFormat="1" x14ac:dyDescent="0.25">
      <c r="A12" s="23">
        <f t="shared" ref="A12:A42" si="6">1+A11</f>
        <v>4</v>
      </c>
      <c r="B12" s="24" t="s">
        <v>44</v>
      </c>
      <c r="C12" s="23" t="str">
        <f>+[1]DEPURADO!A6</f>
        <v>P440500</v>
      </c>
      <c r="D12" s="23">
        <f>+[1]DEPURADO!B6</f>
        <v>440500</v>
      </c>
      <c r="E12" s="25">
        <f>+[1]DEPURADO!D6</f>
        <v>42019</v>
      </c>
      <c r="F12" s="26">
        <v>42019</v>
      </c>
      <c r="G12" s="27">
        <f>[1]DEPURADO!F6</f>
        <v>19500</v>
      </c>
      <c r="H12" s="28">
        <f>+[1]DEPURADO!N6</f>
        <v>0</v>
      </c>
      <c r="I12" s="28">
        <f>+[1]DEPURADO!O6</f>
        <v>0</v>
      </c>
      <c r="J12" s="28">
        <v>0</v>
      </c>
      <c r="K12" s="29"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19500</v>
      </c>
      <c r="P12" s="24">
        <f>IF([1]DEPURADO!I6&gt;1,0,[1]DEPURADO!C6)</f>
        <v>41989</v>
      </c>
      <c r="Q12" s="30">
        <f t="shared" si="2"/>
        <v>19500</v>
      </c>
      <c r="R12" s="31">
        <f t="shared" si="3"/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19500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19500</v>
      </c>
      <c r="AF12" s="30">
        <v>3</v>
      </c>
      <c r="AG12" s="30">
        <f t="shared" si="5"/>
        <v>0</v>
      </c>
      <c r="AH12" s="30">
        <v>0</v>
      </c>
      <c r="AI12" s="30" t="str">
        <f>+[1]DEPURADO!G6</f>
        <v>GLOSA POR CONCILIAR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 t="str">
        <f>+[1]DEPURADO!A7</f>
        <v>P441099</v>
      </c>
      <c r="D13" s="23">
        <f>+[1]DEPURADO!B7</f>
        <v>441099</v>
      </c>
      <c r="E13" s="25">
        <f>+[1]DEPURADO!D7</f>
        <v>42019</v>
      </c>
      <c r="F13" s="26">
        <v>42019</v>
      </c>
      <c r="G13" s="27">
        <f>[1]DEPURADO!F7</f>
        <v>20600</v>
      </c>
      <c r="H13" s="28">
        <f>+[1]DEPURADO!N7</f>
        <v>0</v>
      </c>
      <c r="I13" s="28">
        <f>+[1]DEPURADO!O7</f>
        <v>0</v>
      </c>
      <c r="J13" s="28">
        <v>0</v>
      </c>
      <c r="K13" s="29"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20600</v>
      </c>
      <c r="P13" s="24">
        <f>IF([1]DEPURADO!I7&gt;1,0,[1]DEPURADO!C7)</f>
        <v>41994</v>
      </c>
      <c r="Q13" s="30">
        <f t="shared" si="2"/>
        <v>20600</v>
      </c>
      <c r="R13" s="31">
        <f t="shared" si="3"/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20600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20600</v>
      </c>
      <c r="AF13" s="30">
        <v>4</v>
      </c>
      <c r="AG13" s="30">
        <f t="shared" si="5"/>
        <v>0</v>
      </c>
      <c r="AH13" s="30">
        <v>0</v>
      </c>
      <c r="AI13" s="30" t="str">
        <f>+[1]DEPURADO!G7</f>
        <v>GLOSA POR CONCILIAR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 t="str">
        <f>+[1]DEPURADO!A8</f>
        <v>P441432</v>
      </c>
      <c r="D14" s="23">
        <f>+[1]DEPURADO!B8</f>
        <v>441432</v>
      </c>
      <c r="E14" s="25">
        <f>+[1]DEPURADO!D8</f>
        <v>42019</v>
      </c>
      <c r="F14" s="26">
        <v>42019</v>
      </c>
      <c r="G14" s="27">
        <f>[1]DEPURADO!F8</f>
        <v>15100</v>
      </c>
      <c r="H14" s="28">
        <f>+[1]DEPURADO!N8</f>
        <v>0</v>
      </c>
      <c r="I14" s="28">
        <f>+[1]DEPURADO!O8</f>
        <v>0</v>
      </c>
      <c r="J14" s="28">
        <v>0</v>
      </c>
      <c r="K14" s="29"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15100</v>
      </c>
      <c r="P14" s="24">
        <f>IF([1]DEPURADO!I8&gt;1,0,[1]DEPURADO!C8)</f>
        <v>41996</v>
      </c>
      <c r="Q14" s="30">
        <f t="shared" si="2"/>
        <v>15100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15100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15100</v>
      </c>
      <c r="AF14" s="30">
        <v>5</v>
      </c>
      <c r="AG14" s="30">
        <f t="shared" si="5"/>
        <v>0</v>
      </c>
      <c r="AH14" s="30">
        <v>0</v>
      </c>
      <c r="AI14" s="30" t="str">
        <f>+[1]DEPURADO!G8</f>
        <v>GLOSA POR CONCILIAR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 t="str">
        <f>+[1]DEPURADO!A9</f>
        <v>P444598</v>
      </c>
      <c r="D15" s="23">
        <f>+[1]DEPURADO!B9</f>
        <v>444598</v>
      </c>
      <c r="E15" s="25">
        <f>+[1]DEPURADO!D9</f>
        <v>42045</v>
      </c>
      <c r="F15" s="26">
        <v>42045</v>
      </c>
      <c r="G15" s="27">
        <f>[1]DEPURADO!F9</f>
        <v>101800</v>
      </c>
      <c r="H15" s="28">
        <f>+[1]DEPURADO!N9</f>
        <v>0</v>
      </c>
      <c r="I15" s="28">
        <f>+[1]DEPURADO!O9</f>
        <v>0</v>
      </c>
      <c r="J15" s="28">
        <v>0</v>
      </c>
      <c r="K15" s="29"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101800</v>
      </c>
      <c r="P15" s="24">
        <f>IF([1]DEPURADO!I9&gt;1,0,[1]DEPURADO!C9)</f>
        <v>42020</v>
      </c>
      <c r="Q15" s="30">
        <f t="shared" si="2"/>
        <v>101800</v>
      </c>
      <c r="R15" s="31">
        <f t="shared" si="3"/>
        <v>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101800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101800</v>
      </c>
      <c r="AF15" s="30">
        <v>6</v>
      </c>
      <c r="AG15" s="30">
        <f t="shared" si="5"/>
        <v>0</v>
      </c>
      <c r="AH15" s="30">
        <v>0</v>
      </c>
      <c r="AI15" s="30" t="str">
        <f>+[1]DEPURADO!G9</f>
        <v>GLOSA POR CONCILIAR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44</v>
      </c>
      <c r="C16" s="23" t="str">
        <f>+[1]DEPURADO!A10</f>
        <v>P446916</v>
      </c>
      <c r="D16" s="23">
        <f>+[1]DEPURADO!B10</f>
        <v>446916</v>
      </c>
      <c r="E16" s="25">
        <f>+[1]DEPURADO!D10</f>
        <v>42073</v>
      </c>
      <c r="F16" s="26">
        <v>42073</v>
      </c>
      <c r="G16" s="27">
        <f>[1]DEPURADO!F10</f>
        <v>21400</v>
      </c>
      <c r="H16" s="28">
        <f>+[1]DEPURADO!N10</f>
        <v>0</v>
      </c>
      <c r="I16" s="28">
        <f>+[1]DEPURADO!O10</f>
        <v>0</v>
      </c>
      <c r="J16" s="28">
        <v>0</v>
      </c>
      <c r="K16" s="29"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21400</v>
      </c>
      <c r="P16" s="24">
        <f>IF([1]DEPURADO!I10&gt;1,0,[1]DEPURADO!C10)</f>
        <v>42038</v>
      </c>
      <c r="Q16" s="30">
        <f t="shared" si="2"/>
        <v>21400</v>
      </c>
      <c r="R16" s="31">
        <f t="shared" si="3"/>
        <v>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21400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21400</v>
      </c>
      <c r="AF16" s="30">
        <v>7</v>
      </c>
      <c r="AG16" s="30">
        <f t="shared" si="5"/>
        <v>0</v>
      </c>
      <c r="AH16" s="30">
        <v>0</v>
      </c>
      <c r="AI16" s="30" t="str">
        <f>+[1]DEPURADO!G10</f>
        <v>GLOSA POR CONCILIAR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44</v>
      </c>
      <c r="C17" s="23" t="str">
        <f>+[1]DEPURADO!A11</f>
        <v>P472861</v>
      </c>
      <c r="D17" s="23">
        <f>+[1]DEPURADO!B11</f>
        <v>472861</v>
      </c>
      <c r="E17" s="25">
        <f>+[1]DEPURADO!D11</f>
        <v>42258</v>
      </c>
      <c r="F17" s="26">
        <v>42258</v>
      </c>
      <c r="G17" s="27">
        <f>[1]DEPURADO!F11</f>
        <v>48900</v>
      </c>
      <c r="H17" s="28">
        <f>+[1]DEPURADO!N11</f>
        <v>0</v>
      </c>
      <c r="I17" s="28">
        <f>+[1]DEPURADO!O11</f>
        <v>0</v>
      </c>
      <c r="J17" s="28">
        <v>0</v>
      </c>
      <c r="K17" s="29"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48900</v>
      </c>
      <c r="P17" s="24">
        <f>IF([1]DEPURADO!I11&gt;1,0,[1]DEPURADO!C11)</f>
        <v>42215</v>
      </c>
      <c r="Q17" s="30">
        <f t="shared" si="2"/>
        <v>48900</v>
      </c>
      <c r="R17" s="31">
        <f t="shared" si="3"/>
        <v>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48900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48900</v>
      </c>
      <c r="AF17" s="30">
        <v>8</v>
      </c>
      <c r="AG17" s="30">
        <f t="shared" si="5"/>
        <v>0</v>
      </c>
      <c r="AH17" s="30">
        <v>0</v>
      </c>
      <c r="AI17" s="30" t="str">
        <f>+[1]DEPURADO!G11</f>
        <v>GLOSA POR CONCILIAR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44</v>
      </c>
      <c r="C18" s="23" t="str">
        <f>+[1]DEPURADO!A12</f>
        <v>P492109</v>
      </c>
      <c r="D18" s="23">
        <f>+[1]DEPURADO!B12</f>
        <v>492109</v>
      </c>
      <c r="E18" s="25">
        <f>+[1]DEPURADO!D12</f>
        <v>42349</v>
      </c>
      <c r="F18" s="26">
        <v>42349</v>
      </c>
      <c r="G18" s="27">
        <f>[1]DEPURADO!F12</f>
        <v>2124124</v>
      </c>
      <c r="H18" s="28">
        <f>+[1]DEPURADO!N12</f>
        <v>0</v>
      </c>
      <c r="I18" s="28">
        <f>+[1]DEPURADO!O12</f>
        <v>0</v>
      </c>
      <c r="J18" s="28">
        <v>0</v>
      </c>
      <c r="K18" s="29"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2124124</v>
      </c>
      <c r="P18" s="24">
        <f>IF([1]DEPURADO!I12&gt;1,0,[1]DEPURADO!C12)</f>
        <v>42329</v>
      </c>
      <c r="Q18" s="30">
        <f t="shared" si="2"/>
        <v>2124124</v>
      </c>
      <c r="R18" s="31">
        <f t="shared" si="3"/>
        <v>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2124124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2124124</v>
      </c>
      <c r="AF18" s="30">
        <v>9</v>
      </c>
      <c r="AG18" s="30">
        <f t="shared" si="5"/>
        <v>0</v>
      </c>
      <c r="AH18" s="30">
        <v>0</v>
      </c>
      <c r="AI18" s="30" t="str">
        <f>+[1]DEPURADO!G12</f>
        <v>GLOSA POR CONCILIAR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44</v>
      </c>
      <c r="C19" s="23" t="str">
        <f>+[1]DEPURADO!A13</f>
        <v>P675833</v>
      </c>
      <c r="D19" s="23">
        <f>+[1]DEPURADO!B13</f>
        <v>675833</v>
      </c>
      <c r="E19" s="25">
        <f>+[1]DEPURADO!D13</f>
        <v>43350</v>
      </c>
      <c r="F19" s="26">
        <v>43350</v>
      </c>
      <c r="G19" s="27">
        <f>[1]DEPURADO!F13</f>
        <v>2546520</v>
      </c>
      <c r="H19" s="28">
        <f>+[1]DEPURADO!N13</f>
        <v>0</v>
      </c>
      <c r="I19" s="28">
        <f>+[1]DEPURADO!O13</f>
        <v>0</v>
      </c>
      <c r="J19" s="28">
        <v>0</v>
      </c>
      <c r="K19" s="29"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2546520</v>
      </c>
      <c r="P19" s="24">
        <f>IF([1]DEPURADO!I13&gt;1,0,[1]DEPURADO!C13)</f>
        <v>0</v>
      </c>
      <c r="Q19" s="30">
        <f t="shared" si="2"/>
        <v>0</v>
      </c>
      <c r="R19" s="31">
        <f t="shared" si="3"/>
        <v>2546520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10</v>
      </c>
      <c r="AG19" s="30">
        <f t="shared" si="5"/>
        <v>0</v>
      </c>
      <c r="AH19" s="30">
        <v>0</v>
      </c>
      <c r="AI19" s="30" t="str">
        <f>+[1]DEPURADO!G13</f>
        <v>NO RADICADO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44</v>
      </c>
      <c r="C20" s="23" t="str">
        <f>+[1]DEPURADO!A14</f>
        <v>P677958</v>
      </c>
      <c r="D20" s="23">
        <f>+[1]DEPURADO!B14</f>
        <v>677958</v>
      </c>
      <c r="E20" s="25">
        <f>+[1]DEPURADO!D14</f>
        <v>43350</v>
      </c>
      <c r="F20" s="26">
        <v>43350</v>
      </c>
      <c r="G20" s="27">
        <f>[1]DEPURADO!F14</f>
        <v>200094</v>
      </c>
      <c r="H20" s="28">
        <f>+[1]DEPURADO!N14</f>
        <v>0</v>
      </c>
      <c r="I20" s="28">
        <f>+[1]DEPURADO!O14</f>
        <v>0</v>
      </c>
      <c r="J20" s="28">
        <v>0</v>
      </c>
      <c r="K20" s="29"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200094</v>
      </c>
      <c r="P20" s="24">
        <f>IF([1]DEPURADO!I14&gt;1,0,[1]DEPURADO!C14)</f>
        <v>0</v>
      </c>
      <c r="Q20" s="30">
        <f t="shared" si="2"/>
        <v>0</v>
      </c>
      <c r="R20" s="31">
        <f t="shared" si="3"/>
        <v>200094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11</v>
      </c>
      <c r="AG20" s="30">
        <f t="shared" si="5"/>
        <v>0</v>
      </c>
      <c r="AH20" s="30">
        <v>0</v>
      </c>
      <c r="AI20" s="30" t="str">
        <f>+[1]DEPURADO!G14</f>
        <v>NO RADICADO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44</v>
      </c>
      <c r="C21" s="23" t="str">
        <f>+[1]DEPURADO!A15</f>
        <v>P678839</v>
      </c>
      <c r="D21" s="23">
        <f>+[1]DEPURADO!B15</f>
        <v>678839</v>
      </c>
      <c r="E21" s="25">
        <f>+[1]DEPURADO!D15</f>
        <v>43350</v>
      </c>
      <c r="F21" s="26">
        <v>43350</v>
      </c>
      <c r="G21" s="27">
        <f>[1]DEPURADO!F15</f>
        <v>56300</v>
      </c>
      <c r="H21" s="28">
        <f>+[1]DEPURADO!N15</f>
        <v>0</v>
      </c>
      <c r="I21" s="28">
        <f>+[1]DEPURADO!O15</f>
        <v>0</v>
      </c>
      <c r="J21" s="28">
        <v>0</v>
      </c>
      <c r="K21" s="29"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56300</v>
      </c>
      <c r="P21" s="24">
        <f>IF([1]DEPURADO!I15&gt;1,0,[1]DEPURADO!C15)</f>
        <v>0</v>
      </c>
      <c r="Q21" s="30">
        <f t="shared" si="2"/>
        <v>0</v>
      </c>
      <c r="R21" s="31">
        <f t="shared" si="3"/>
        <v>56300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12</v>
      </c>
      <c r="AG21" s="30">
        <f t="shared" si="5"/>
        <v>0</v>
      </c>
      <c r="AH21" s="30">
        <v>0</v>
      </c>
      <c r="AI21" s="30" t="str">
        <f>+[1]DEPURADO!G15</f>
        <v>NO RADICADO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44</v>
      </c>
      <c r="C22" s="23" t="str">
        <f>+[1]DEPURADO!A16</f>
        <v>P683489</v>
      </c>
      <c r="D22" s="23">
        <f>+[1]DEPURADO!B16</f>
        <v>683489</v>
      </c>
      <c r="E22" s="25">
        <f>+[1]DEPURADO!D16</f>
        <v>43350</v>
      </c>
      <c r="F22" s="26">
        <v>43350</v>
      </c>
      <c r="G22" s="27">
        <f>[1]DEPURADO!F16</f>
        <v>341163</v>
      </c>
      <c r="H22" s="28">
        <f>+[1]DEPURADO!N16</f>
        <v>0</v>
      </c>
      <c r="I22" s="28">
        <f>+[1]DEPURADO!O16</f>
        <v>0</v>
      </c>
      <c r="J22" s="28">
        <v>0</v>
      </c>
      <c r="K22" s="29"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341163</v>
      </c>
      <c r="P22" s="24">
        <f>IF([1]DEPURADO!I16&gt;1,0,[1]DEPURADO!C16)</f>
        <v>0</v>
      </c>
      <c r="Q22" s="30">
        <f t="shared" si="2"/>
        <v>0</v>
      </c>
      <c r="R22" s="31">
        <f t="shared" si="3"/>
        <v>341163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13</v>
      </c>
      <c r="AG22" s="30">
        <f t="shared" si="5"/>
        <v>0</v>
      </c>
      <c r="AH22" s="30">
        <v>0</v>
      </c>
      <c r="AI22" s="30" t="str">
        <f>+[1]DEPURADO!G16</f>
        <v>NO RADICADO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 t="str">
        <f>+[1]DEPURADO!A17</f>
        <v>P816918</v>
      </c>
      <c r="D23" s="23">
        <f>+[1]DEPURADO!B17</f>
        <v>816918</v>
      </c>
      <c r="E23" s="25">
        <f>+[1]DEPURADO!D17</f>
        <v>44055</v>
      </c>
      <c r="F23" s="26">
        <v>44055</v>
      </c>
      <c r="G23" s="27">
        <f>[1]DEPURADO!F17</f>
        <v>166483</v>
      </c>
      <c r="H23" s="28">
        <f>+[1]DEPURADO!N17</f>
        <v>0</v>
      </c>
      <c r="I23" s="28">
        <f>+[1]DEPURADO!O17</f>
        <v>0</v>
      </c>
      <c r="J23" s="28">
        <v>166483</v>
      </c>
      <c r="K23" s="29">
        <v>0</v>
      </c>
      <c r="L23" s="28">
        <v>0</v>
      </c>
      <c r="M23" s="28">
        <v>0</v>
      </c>
      <c r="N23" s="28">
        <f t="shared" si="0"/>
        <v>166483</v>
      </c>
      <c r="O23" s="28">
        <f t="shared" si="1"/>
        <v>0</v>
      </c>
      <c r="P23" s="24">
        <f>IF([1]DEPURADO!I17&gt;1,0,[1]DEPURADO!C17)</f>
        <v>44043</v>
      </c>
      <c r="Q23" s="30">
        <f t="shared" si="2"/>
        <v>166483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14</v>
      </c>
      <c r="AG23" s="30">
        <f t="shared" si="5"/>
        <v>0</v>
      </c>
      <c r="AH23" s="30">
        <v>0</v>
      </c>
      <c r="AI23" s="30" t="str">
        <f>+[1]DEPURADO!G17</f>
        <v>CANCELADO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 t="str">
        <f>+[1]DEPURADO!A18</f>
        <v>P817905</v>
      </c>
      <c r="D24" s="23">
        <f>+[1]DEPURADO!B18</f>
        <v>817905</v>
      </c>
      <c r="E24" s="25">
        <f>+[1]DEPURADO!D18</f>
        <v>44091</v>
      </c>
      <c r="F24" s="26">
        <v>44091</v>
      </c>
      <c r="G24" s="27">
        <f>[1]DEPURADO!F18</f>
        <v>390300</v>
      </c>
      <c r="H24" s="28">
        <f>+[1]DEPURADO!N18</f>
        <v>0</v>
      </c>
      <c r="I24" s="28">
        <f>+[1]DEPURADO!O18</f>
        <v>0</v>
      </c>
      <c r="J24" s="28">
        <v>0</v>
      </c>
      <c r="K24" s="29"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390300</v>
      </c>
      <c r="P24" s="24">
        <f>IF([1]DEPURADO!I18&gt;1,0,[1]DEPURADO!C18)</f>
        <v>44053</v>
      </c>
      <c r="Q24" s="30">
        <f t="shared" si="2"/>
        <v>390300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15</v>
      </c>
      <c r="AG24" s="30">
        <f t="shared" si="5"/>
        <v>390300</v>
      </c>
      <c r="AH24" s="30">
        <v>0</v>
      </c>
      <c r="AI24" s="30" t="str">
        <f>+[1]DEPURADO!G18</f>
        <v>SALDO A FAVOR DE LA ESE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44</v>
      </c>
      <c r="C25" s="23" t="str">
        <f>+[1]DEPURADO!A19</f>
        <v>P818004</v>
      </c>
      <c r="D25" s="23">
        <f>+[1]DEPURADO!B19</f>
        <v>818004</v>
      </c>
      <c r="E25" s="25">
        <f>+[1]DEPURADO!D19</f>
        <v>44091</v>
      </c>
      <c r="F25" s="26">
        <v>44091</v>
      </c>
      <c r="G25" s="27">
        <f>[1]DEPURADO!F19</f>
        <v>188100</v>
      </c>
      <c r="H25" s="28">
        <f>+[1]DEPURADO!N19</f>
        <v>0</v>
      </c>
      <c r="I25" s="28">
        <f>+[1]DEPURADO!O19</f>
        <v>0</v>
      </c>
      <c r="J25" s="28">
        <v>0</v>
      </c>
      <c r="K25" s="29"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188100</v>
      </c>
      <c r="P25" s="24">
        <f>IF([1]DEPURADO!I19&gt;1,0,[1]DEPURADO!C19)</f>
        <v>44053</v>
      </c>
      <c r="Q25" s="30">
        <f t="shared" si="2"/>
        <v>188100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16</v>
      </c>
      <c r="AG25" s="30">
        <f t="shared" si="5"/>
        <v>188100</v>
      </c>
      <c r="AH25" s="30">
        <v>0</v>
      </c>
      <c r="AI25" s="30" t="str">
        <f>+[1]DEPURADO!G19</f>
        <v>SALDO A FAVOR DE LA ESE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44</v>
      </c>
      <c r="C26" s="23" t="str">
        <f>+[1]DEPURADO!A20</f>
        <v>P819291</v>
      </c>
      <c r="D26" s="23">
        <f>+[1]DEPURADO!B20</f>
        <v>819291</v>
      </c>
      <c r="E26" s="25">
        <f>+[1]DEPURADO!D20</f>
        <v>44091</v>
      </c>
      <c r="F26" s="26">
        <v>44091</v>
      </c>
      <c r="G26" s="27">
        <f>[1]DEPURADO!F20</f>
        <v>240655</v>
      </c>
      <c r="H26" s="28">
        <f>+[1]DEPURADO!N20</f>
        <v>0</v>
      </c>
      <c r="I26" s="28">
        <f>+[1]DEPURADO!O20</f>
        <v>0</v>
      </c>
      <c r="J26" s="28">
        <v>0</v>
      </c>
      <c r="K26" s="29">
        <v>240655</v>
      </c>
      <c r="L26" s="28">
        <v>0</v>
      </c>
      <c r="M26" s="28">
        <v>0</v>
      </c>
      <c r="N26" s="28">
        <f t="shared" si="0"/>
        <v>240655</v>
      </c>
      <c r="O26" s="28">
        <f t="shared" si="1"/>
        <v>0</v>
      </c>
      <c r="P26" s="24">
        <f>IF([1]DEPURADO!I20&gt;1,0,[1]DEPURADO!C20)</f>
        <v>44065</v>
      </c>
      <c r="Q26" s="30">
        <f t="shared" si="2"/>
        <v>240655</v>
      </c>
      <c r="R26" s="31">
        <f t="shared" si="3"/>
        <v>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17</v>
      </c>
      <c r="AG26" s="30">
        <f t="shared" si="5"/>
        <v>0</v>
      </c>
      <c r="AH26" s="30">
        <v>0</v>
      </c>
      <c r="AI26" s="30" t="str">
        <f>+[1]DEPURADO!G20</f>
        <v>CANCELADO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 t="str">
        <f>+[1]DEPURADO!A21</f>
        <v>P819397</v>
      </c>
      <c r="D27" s="23">
        <f>+[1]DEPURADO!B21</f>
        <v>819397</v>
      </c>
      <c r="E27" s="25">
        <f>+[1]DEPURADO!D21</f>
        <v>44091</v>
      </c>
      <c r="F27" s="26">
        <v>44091</v>
      </c>
      <c r="G27" s="27">
        <f>[1]DEPURADO!F21</f>
        <v>59900</v>
      </c>
      <c r="H27" s="28">
        <f>+[1]DEPURADO!N21</f>
        <v>0</v>
      </c>
      <c r="I27" s="28">
        <f>+[1]DEPURADO!O21</f>
        <v>0</v>
      </c>
      <c r="J27" s="28">
        <v>0</v>
      </c>
      <c r="K27" s="29"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59900</v>
      </c>
      <c r="P27" s="24">
        <f>IF([1]DEPURADO!I21&gt;1,0,[1]DEPURADO!C21)</f>
        <v>44067</v>
      </c>
      <c r="Q27" s="30">
        <f t="shared" si="2"/>
        <v>59900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18</v>
      </c>
      <c r="AG27" s="30">
        <f t="shared" si="5"/>
        <v>59900</v>
      </c>
      <c r="AH27" s="30">
        <v>0</v>
      </c>
      <c r="AI27" s="30" t="str">
        <f>+[1]DEPURADO!G21</f>
        <v>SALDO A FAVOR DE LA ESE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44</v>
      </c>
      <c r="C28" s="23" t="str">
        <f>+[1]DEPURADO!A22</f>
        <v>P819415</v>
      </c>
      <c r="D28" s="23">
        <f>+[1]DEPURADO!B22</f>
        <v>819415</v>
      </c>
      <c r="E28" s="25">
        <f>+[1]DEPURADO!D22</f>
        <v>44091</v>
      </c>
      <c r="F28" s="26">
        <v>44091</v>
      </c>
      <c r="G28" s="27">
        <f>[1]DEPURADO!F22</f>
        <v>85100</v>
      </c>
      <c r="H28" s="28">
        <f>+[1]DEPURADO!N22</f>
        <v>0</v>
      </c>
      <c r="I28" s="28">
        <f>+[1]DEPURADO!O22</f>
        <v>0</v>
      </c>
      <c r="J28" s="28">
        <v>0</v>
      </c>
      <c r="K28" s="29"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85100</v>
      </c>
      <c r="P28" s="24">
        <f>IF([1]DEPURADO!I22&gt;1,0,[1]DEPURADO!C22)</f>
        <v>44067</v>
      </c>
      <c r="Q28" s="30">
        <f t="shared" si="2"/>
        <v>85100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19</v>
      </c>
      <c r="AG28" s="30">
        <f t="shared" si="5"/>
        <v>85100</v>
      </c>
      <c r="AH28" s="30">
        <v>0</v>
      </c>
      <c r="AI28" s="30" t="str">
        <f>+[1]DEPURADO!G22</f>
        <v>SALDO A FAVOR DE LA ESE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44</v>
      </c>
      <c r="C29" s="23" t="str">
        <f>+[1]DEPURADO!A23</f>
        <v>P819519</v>
      </c>
      <c r="D29" s="23">
        <f>+[1]DEPURADO!B23</f>
        <v>819519</v>
      </c>
      <c r="E29" s="25">
        <f>+[1]DEPURADO!D23</f>
        <v>44091</v>
      </c>
      <c r="F29" s="26">
        <v>44091</v>
      </c>
      <c r="G29" s="27">
        <f>[1]DEPURADO!F23</f>
        <v>72100</v>
      </c>
      <c r="H29" s="28">
        <f>+[1]DEPURADO!N23</f>
        <v>0</v>
      </c>
      <c r="I29" s="28">
        <f>+[1]DEPURADO!O23</f>
        <v>0</v>
      </c>
      <c r="J29" s="28">
        <v>0</v>
      </c>
      <c r="K29" s="29">
        <v>72100</v>
      </c>
      <c r="L29" s="28">
        <v>0</v>
      </c>
      <c r="M29" s="28">
        <v>0</v>
      </c>
      <c r="N29" s="28">
        <f t="shared" si="0"/>
        <v>72100</v>
      </c>
      <c r="O29" s="28">
        <f t="shared" si="1"/>
        <v>0</v>
      </c>
      <c r="P29" s="24">
        <f>IF([1]DEPURADO!I23&gt;1,0,[1]DEPURADO!C23)</f>
        <v>44068</v>
      </c>
      <c r="Q29" s="30">
        <f t="shared" si="2"/>
        <v>72100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20</v>
      </c>
      <c r="AG29" s="30">
        <f t="shared" si="5"/>
        <v>0</v>
      </c>
      <c r="AH29" s="30">
        <v>0</v>
      </c>
      <c r="AI29" s="30" t="str">
        <f>+[1]DEPURADO!G23</f>
        <v>CANCELADO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44</v>
      </c>
      <c r="C30" s="23" t="str">
        <f>+[1]DEPURADO!A24</f>
        <v>P819820</v>
      </c>
      <c r="D30" s="23">
        <f>+[1]DEPURADO!B24</f>
        <v>819820</v>
      </c>
      <c r="E30" s="25">
        <f>+[1]DEPURADO!D24</f>
        <v>44091</v>
      </c>
      <c r="F30" s="26">
        <v>44091</v>
      </c>
      <c r="G30" s="27">
        <f>[1]DEPURADO!F24</f>
        <v>292700</v>
      </c>
      <c r="H30" s="28">
        <f>+[1]DEPURADO!N24</f>
        <v>0</v>
      </c>
      <c r="I30" s="28">
        <f>+[1]DEPURADO!O24</f>
        <v>0</v>
      </c>
      <c r="J30" s="28">
        <v>0</v>
      </c>
      <c r="K30" s="29"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292700</v>
      </c>
      <c r="P30" s="24">
        <f>IF([1]DEPURADO!I24&gt;1,0,[1]DEPURADO!C24)</f>
        <v>44070</v>
      </c>
      <c r="Q30" s="30">
        <f t="shared" si="2"/>
        <v>292700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21</v>
      </c>
      <c r="AG30" s="30">
        <f t="shared" si="5"/>
        <v>292700</v>
      </c>
      <c r="AH30" s="30">
        <v>0</v>
      </c>
      <c r="AI30" s="30" t="str">
        <f>+[1]DEPURADO!G24</f>
        <v>SALDO A FAVOR DE LA ESE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44</v>
      </c>
      <c r="C31" s="23" t="str">
        <f>+[1]DEPURADO!A25</f>
        <v>R10462</v>
      </c>
      <c r="D31" s="23">
        <f>+[1]DEPURADO!B25</f>
        <v>10462</v>
      </c>
      <c r="E31" s="25">
        <f>+[1]DEPURADO!D25</f>
        <v>44214</v>
      </c>
      <c r="F31" s="26">
        <v>44214</v>
      </c>
      <c r="G31" s="27">
        <f>[1]DEPURADO!F25</f>
        <v>811800</v>
      </c>
      <c r="H31" s="28">
        <f>+[1]DEPURADO!N25</f>
        <v>0</v>
      </c>
      <c r="I31" s="28">
        <f>+[1]DEPURADO!O25</f>
        <v>0</v>
      </c>
      <c r="J31" s="28">
        <v>0</v>
      </c>
      <c r="K31" s="29"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811800</v>
      </c>
      <c r="P31" s="24">
        <f>IF([1]DEPURADO!I25&gt;1,0,[1]DEPURADO!C25)</f>
        <v>44167</v>
      </c>
      <c r="Q31" s="30">
        <f t="shared" si="2"/>
        <v>811800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22</v>
      </c>
      <c r="AG31" s="30">
        <f t="shared" si="5"/>
        <v>811800</v>
      </c>
      <c r="AH31" s="30">
        <v>0</v>
      </c>
      <c r="AI31" s="30" t="str">
        <f>+[1]DEPURADO!G25</f>
        <v>SALDO A FAVOR DE LA ESE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44</v>
      </c>
      <c r="C32" s="23" t="str">
        <f>+[1]DEPURADO!A26</f>
        <v>R10466</v>
      </c>
      <c r="D32" s="23">
        <f>+[1]DEPURADO!B26</f>
        <v>10466</v>
      </c>
      <c r="E32" s="25">
        <f>+[1]DEPURADO!D26</f>
        <v>44214</v>
      </c>
      <c r="F32" s="26">
        <v>44214</v>
      </c>
      <c r="G32" s="27">
        <f>[1]DEPURADO!F26</f>
        <v>2107909</v>
      </c>
      <c r="H32" s="28">
        <f>+[1]DEPURADO!N26</f>
        <v>0</v>
      </c>
      <c r="I32" s="28">
        <f>+[1]DEPURADO!O26</f>
        <v>0</v>
      </c>
      <c r="J32" s="28">
        <v>0</v>
      </c>
      <c r="K32" s="29"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2107909</v>
      </c>
      <c r="P32" s="24">
        <f>IF([1]DEPURADO!I26&gt;1,0,[1]DEPURADO!C26)</f>
        <v>44167</v>
      </c>
      <c r="Q32" s="30">
        <f t="shared" si="2"/>
        <v>2107909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23</v>
      </c>
      <c r="AG32" s="30">
        <f t="shared" si="5"/>
        <v>2107909</v>
      </c>
      <c r="AH32" s="30">
        <v>0</v>
      </c>
      <c r="AI32" s="30" t="str">
        <f>+[1]DEPURADO!G26</f>
        <v>SALDO A FAVOR DE LA ESE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44</v>
      </c>
      <c r="C33" s="23" t="str">
        <f>+[1]DEPURADO!A27</f>
        <v>R12659</v>
      </c>
      <c r="D33" s="23">
        <f>+[1]DEPURADO!B27</f>
        <v>12659</v>
      </c>
      <c r="E33" s="25">
        <f>+[1]DEPURADO!D27</f>
        <v>44214</v>
      </c>
      <c r="F33" s="26">
        <v>44214</v>
      </c>
      <c r="G33" s="27">
        <f>[1]DEPURADO!F27</f>
        <v>233954</v>
      </c>
      <c r="H33" s="28">
        <f>+[1]DEPURADO!N27</f>
        <v>0</v>
      </c>
      <c r="I33" s="28">
        <f>+[1]DEPURADO!O27</f>
        <v>0</v>
      </c>
      <c r="J33" s="28">
        <v>0</v>
      </c>
      <c r="K33" s="29"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233954</v>
      </c>
      <c r="P33" s="24">
        <f>IF([1]DEPURADO!I27&gt;1,0,[1]DEPURADO!C27)</f>
        <v>44180</v>
      </c>
      <c r="Q33" s="30">
        <f t="shared" si="2"/>
        <v>233954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24</v>
      </c>
      <c r="AG33" s="30">
        <f t="shared" si="5"/>
        <v>233954</v>
      </c>
      <c r="AH33" s="30">
        <v>0</v>
      </c>
      <c r="AI33" s="30" t="str">
        <f>+[1]DEPURADO!G27</f>
        <v>SALDO A FAVOR DE LA ESE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44</v>
      </c>
      <c r="C34" s="23" t="str">
        <f>+[1]DEPURADO!A28</f>
        <v>R3053</v>
      </c>
      <c r="D34" s="23">
        <f>+[1]DEPURADO!B28</f>
        <v>3053</v>
      </c>
      <c r="E34" s="25">
        <f>+[1]DEPURADO!D28</f>
        <v>44148</v>
      </c>
      <c r="F34" s="26">
        <v>44148</v>
      </c>
      <c r="G34" s="27">
        <f>[1]DEPURADO!F28</f>
        <v>59900</v>
      </c>
      <c r="H34" s="28">
        <f>+[1]DEPURADO!N28</f>
        <v>0</v>
      </c>
      <c r="I34" s="28">
        <f>+[1]DEPURADO!O28</f>
        <v>0</v>
      </c>
      <c r="J34" s="28">
        <v>0</v>
      </c>
      <c r="K34" s="29"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59900</v>
      </c>
      <c r="P34" s="24">
        <f>IF([1]DEPURADO!I28&gt;1,0,[1]DEPURADO!C28)</f>
        <v>44124</v>
      </c>
      <c r="Q34" s="30">
        <f t="shared" si="2"/>
        <v>59900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25</v>
      </c>
      <c r="AG34" s="30">
        <f t="shared" si="5"/>
        <v>59900</v>
      </c>
      <c r="AH34" s="30">
        <v>0</v>
      </c>
      <c r="AI34" s="30" t="str">
        <f>+[1]DEPURADO!G28</f>
        <v>SALDO A FAVOR DE LA ESE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44</v>
      </c>
      <c r="C35" s="23" t="str">
        <f>+[1]DEPURADO!A29</f>
        <v>R3449</v>
      </c>
      <c r="D35" s="23">
        <f>+[1]DEPURADO!B29</f>
        <v>3449</v>
      </c>
      <c r="E35" s="25">
        <f>+[1]DEPURADO!D29</f>
        <v>44148</v>
      </c>
      <c r="F35" s="26">
        <v>44148</v>
      </c>
      <c r="G35" s="27">
        <f>[1]DEPURADO!F29</f>
        <v>72100</v>
      </c>
      <c r="H35" s="28">
        <f>+[1]DEPURADO!N29</f>
        <v>0</v>
      </c>
      <c r="I35" s="28">
        <f>+[1]DEPURADO!O29</f>
        <v>0</v>
      </c>
      <c r="J35" s="28">
        <v>0</v>
      </c>
      <c r="K35" s="29"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72100</v>
      </c>
      <c r="P35" s="24">
        <f>IF([1]DEPURADO!I29&gt;1,0,[1]DEPURADO!C29)</f>
        <v>0</v>
      </c>
      <c r="Q35" s="30">
        <f t="shared" si="2"/>
        <v>0</v>
      </c>
      <c r="R35" s="31">
        <f t="shared" si="3"/>
        <v>72100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26</v>
      </c>
      <c r="AG35" s="30">
        <f t="shared" si="5"/>
        <v>0</v>
      </c>
      <c r="AH35" s="30">
        <v>0</v>
      </c>
      <c r="AI35" s="30" t="str">
        <f>+[1]DEPURADO!G29</f>
        <v>NO RADICADO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44</v>
      </c>
      <c r="C36" s="23" t="str">
        <f>+[1]DEPURADO!A30</f>
        <v>R5528</v>
      </c>
      <c r="D36" s="23">
        <f>+[1]DEPURADO!B30</f>
        <v>5528</v>
      </c>
      <c r="E36" s="25">
        <f>+[1]DEPURADO!D30</f>
        <v>44186</v>
      </c>
      <c r="F36" s="26">
        <v>44186</v>
      </c>
      <c r="G36" s="27">
        <f>[1]DEPURADO!F30</f>
        <v>4778823</v>
      </c>
      <c r="H36" s="28">
        <f>+[1]DEPURADO!N30</f>
        <v>0</v>
      </c>
      <c r="I36" s="28">
        <f>+[1]DEPURADO!O30</f>
        <v>0</v>
      </c>
      <c r="J36" s="28">
        <v>0</v>
      </c>
      <c r="K36" s="29"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4778823</v>
      </c>
      <c r="P36" s="24">
        <f>IF([1]DEPURADO!I30&gt;1,0,[1]DEPURADO!C30)</f>
        <v>0</v>
      </c>
      <c r="Q36" s="30">
        <f t="shared" si="2"/>
        <v>0</v>
      </c>
      <c r="R36" s="31">
        <f t="shared" si="3"/>
        <v>4778823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27</v>
      </c>
      <c r="AG36" s="30">
        <f t="shared" si="5"/>
        <v>0</v>
      </c>
      <c r="AH36" s="30">
        <v>0</v>
      </c>
      <c r="AI36" s="30" t="str">
        <f>+[1]DEPURADO!G30</f>
        <v>NO RADICADO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44</v>
      </c>
      <c r="C37" s="23" t="str">
        <f>+[1]DEPURADO!A31</f>
        <v>R7762</v>
      </c>
      <c r="D37" s="23">
        <f>+[1]DEPURADO!B31</f>
        <v>7762</v>
      </c>
      <c r="E37" s="25">
        <f>+[1]DEPURADO!D31</f>
        <v>44186</v>
      </c>
      <c r="F37" s="26">
        <v>44186</v>
      </c>
      <c r="G37" s="27">
        <f>[1]DEPURADO!F31</f>
        <v>467900</v>
      </c>
      <c r="H37" s="28">
        <f>+[1]DEPURADO!N31</f>
        <v>0</v>
      </c>
      <c r="I37" s="28">
        <f>+[1]DEPURADO!O31</f>
        <v>0</v>
      </c>
      <c r="J37" s="28">
        <v>0</v>
      </c>
      <c r="K37" s="29"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467900</v>
      </c>
      <c r="P37" s="24">
        <f>IF([1]DEPURADO!I31&gt;1,0,[1]DEPURADO!C31)</f>
        <v>44152</v>
      </c>
      <c r="Q37" s="30">
        <f t="shared" si="2"/>
        <v>467900</v>
      </c>
      <c r="R37" s="31">
        <f t="shared" si="3"/>
        <v>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27</v>
      </c>
      <c r="AG37" s="30">
        <f t="shared" si="5"/>
        <v>467900</v>
      </c>
      <c r="AH37" s="30">
        <v>0</v>
      </c>
      <c r="AI37" s="30" t="str">
        <f>+[1]DEPURADO!G31</f>
        <v>SALDO A FAVOR DE LA ESE</v>
      </c>
      <c r="AJ37" s="32"/>
      <c r="AK37" s="33"/>
    </row>
    <row r="38" spans="1:37" s="34" customFormat="1" x14ac:dyDescent="0.25">
      <c r="A38" s="23">
        <f t="shared" si="6"/>
        <v>30</v>
      </c>
      <c r="B38" s="24" t="s">
        <v>44</v>
      </c>
      <c r="C38" s="23" t="str">
        <f>+[1]DEPURADO!A32</f>
        <v>R828</v>
      </c>
      <c r="D38" s="23">
        <f>+[1]DEPURADO!B32</f>
        <v>828</v>
      </c>
      <c r="E38" s="25">
        <f>+[1]DEPURADO!D32</f>
        <v>44148</v>
      </c>
      <c r="F38" s="26">
        <v>44148</v>
      </c>
      <c r="G38" s="27">
        <f>[1]DEPURADO!F32</f>
        <v>74403</v>
      </c>
      <c r="H38" s="28">
        <f>+[1]DEPURADO!N32</f>
        <v>0</v>
      </c>
      <c r="I38" s="28">
        <f>+[1]DEPURADO!O32</f>
        <v>0</v>
      </c>
      <c r="J38" s="28">
        <v>0</v>
      </c>
      <c r="K38" s="29"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74403</v>
      </c>
      <c r="P38" s="24">
        <f>IF([1]DEPURADO!I32&gt;1,0,[1]DEPURADO!C32)</f>
        <v>44109</v>
      </c>
      <c r="Q38" s="30">
        <f t="shared" si="2"/>
        <v>74403</v>
      </c>
      <c r="R38" s="31">
        <f t="shared" si="3"/>
        <v>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27</v>
      </c>
      <c r="AG38" s="30">
        <f t="shared" si="5"/>
        <v>74403</v>
      </c>
      <c r="AH38" s="30">
        <v>0</v>
      </c>
      <c r="AI38" s="30" t="str">
        <f>+[1]DEPURADO!G32</f>
        <v>SALDO A FAVOR DE LA ESE</v>
      </c>
      <c r="AJ38" s="32"/>
      <c r="AK38" s="33"/>
    </row>
    <row r="39" spans="1:37" s="34" customFormat="1" x14ac:dyDescent="0.25">
      <c r="A39" s="23">
        <f t="shared" si="6"/>
        <v>31</v>
      </c>
      <c r="B39" s="24" t="s">
        <v>44</v>
      </c>
      <c r="C39" s="23" t="str">
        <f>+[1]DEPURADO!A33</f>
        <v>R8517</v>
      </c>
      <c r="D39" s="23">
        <f>+[1]DEPURADO!B33</f>
        <v>8517</v>
      </c>
      <c r="E39" s="25">
        <f>+[1]DEPURADO!D33</f>
        <v>44186</v>
      </c>
      <c r="F39" s="26">
        <v>44186</v>
      </c>
      <c r="G39" s="27">
        <f>[1]DEPURADO!F33</f>
        <v>59900</v>
      </c>
      <c r="H39" s="28">
        <f>+[1]DEPURADO!N33</f>
        <v>0</v>
      </c>
      <c r="I39" s="28">
        <f>+[1]DEPURADO!O33</f>
        <v>0</v>
      </c>
      <c r="J39" s="28">
        <v>0</v>
      </c>
      <c r="K39" s="29"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59900</v>
      </c>
      <c r="P39" s="24">
        <f>IF([1]DEPURADO!I33&gt;1,0,[1]DEPURADO!C33)</f>
        <v>44156</v>
      </c>
      <c r="Q39" s="30">
        <f t="shared" si="2"/>
        <v>59900</v>
      </c>
      <c r="R39" s="31">
        <f t="shared" si="3"/>
        <v>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27</v>
      </c>
      <c r="AG39" s="30">
        <f t="shared" si="5"/>
        <v>59900</v>
      </c>
      <c r="AH39" s="30">
        <v>0</v>
      </c>
      <c r="AI39" s="30" t="str">
        <f>+[1]DEPURADO!G33</f>
        <v>SALDO A FAVOR DE LA ESE</v>
      </c>
      <c r="AJ39" s="32"/>
      <c r="AK39" s="33"/>
    </row>
    <row r="40" spans="1:37" s="34" customFormat="1" x14ac:dyDescent="0.25">
      <c r="A40" s="23">
        <f t="shared" si="6"/>
        <v>32</v>
      </c>
      <c r="B40" s="24" t="s">
        <v>44</v>
      </c>
      <c r="C40" s="23" t="str">
        <f>+[1]DEPURADO!A34</f>
        <v>R9030</v>
      </c>
      <c r="D40" s="23">
        <f>+[1]DEPURADO!B34</f>
        <v>9030</v>
      </c>
      <c r="E40" s="25">
        <f>+[1]DEPURADO!D34</f>
        <v>44186</v>
      </c>
      <c r="F40" s="26">
        <v>44186</v>
      </c>
      <c r="G40" s="27">
        <f>[1]DEPURADO!F34</f>
        <v>108300</v>
      </c>
      <c r="H40" s="28">
        <f>+[1]DEPURADO!N34</f>
        <v>0</v>
      </c>
      <c r="I40" s="28">
        <f>+[1]DEPURADO!O34</f>
        <v>0</v>
      </c>
      <c r="J40" s="28">
        <v>0</v>
      </c>
      <c r="K40" s="29"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108300</v>
      </c>
      <c r="P40" s="24">
        <f>IF([1]DEPURADO!I34&gt;1,0,[1]DEPURADO!C34)</f>
        <v>44159</v>
      </c>
      <c r="Q40" s="30">
        <f t="shared" si="2"/>
        <v>108300</v>
      </c>
      <c r="R40" s="31">
        <f t="shared" si="3"/>
        <v>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27</v>
      </c>
      <c r="AG40" s="30">
        <f t="shared" si="5"/>
        <v>108300</v>
      </c>
      <c r="AH40" s="30">
        <v>0</v>
      </c>
      <c r="AI40" s="30" t="str">
        <f>+[1]DEPURADO!G34</f>
        <v>SALDO A FAVOR DE LA ESE</v>
      </c>
      <c r="AJ40" s="32"/>
      <c r="AK40" s="33"/>
    </row>
    <row r="41" spans="1:37" s="34" customFormat="1" x14ac:dyDescent="0.25">
      <c r="A41" s="23">
        <f t="shared" si="6"/>
        <v>33</v>
      </c>
      <c r="B41" s="24" t="s">
        <v>44</v>
      </c>
      <c r="C41" s="23" t="str">
        <f>+[1]DEPURADO!A35</f>
        <v>R9155</v>
      </c>
      <c r="D41" s="23">
        <f>+[1]DEPURADO!B35</f>
        <v>9155</v>
      </c>
      <c r="E41" s="25">
        <f>+[1]DEPURADO!D35</f>
        <v>44186</v>
      </c>
      <c r="F41" s="26">
        <v>44186</v>
      </c>
      <c r="G41" s="27">
        <f>[1]DEPURADO!F35</f>
        <v>59900</v>
      </c>
      <c r="H41" s="28">
        <f>+[1]DEPURADO!N35</f>
        <v>0</v>
      </c>
      <c r="I41" s="28">
        <f>+[1]DEPURADO!O35</f>
        <v>0</v>
      </c>
      <c r="J41" s="28">
        <v>0</v>
      </c>
      <c r="K41" s="29"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59900</v>
      </c>
      <c r="P41" s="24">
        <f>IF([1]DEPURADO!I35&gt;1,0,[1]DEPURADO!C35)</f>
        <v>44160</v>
      </c>
      <c r="Q41" s="30">
        <f t="shared" si="2"/>
        <v>59900</v>
      </c>
      <c r="R41" s="31">
        <f t="shared" si="3"/>
        <v>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27</v>
      </c>
      <c r="AG41" s="30">
        <f t="shared" si="5"/>
        <v>59900</v>
      </c>
      <c r="AH41" s="30">
        <v>0</v>
      </c>
      <c r="AI41" s="30" t="str">
        <f>+[1]DEPURADO!G35</f>
        <v>SALDO A FAVOR DE LA ESE</v>
      </c>
      <c r="AJ41" s="32"/>
      <c r="AK41" s="33"/>
    </row>
    <row r="42" spans="1:37" s="34" customFormat="1" x14ac:dyDescent="0.25">
      <c r="A42" s="23">
        <f t="shared" si="6"/>
        <v>34</v>
      </c>
      <c r="B42" s="24" t="s">
        <v>44</v>
      </c>
      <c r="C42" s="23" t="str">
        <f>+[1]DEPURADO!A36</f>
        <v>R9930</v>
      </c>
      <c r="D42" s="23">
        <f>+[1]DEPURADO!B36</f>
        <v>9930</v>
      </c>
      <c r="E42" s="25">
        <f>+[1]DEPURADO!D36</f>
        <v>44186</v>
      </c>
      <c r="F42" s="26">
        <v>44186</v>
      </c>
      <c r="G42" s="27">
        <f>[1]DEPURADO!F36</f>
        <v>323500</v>
      </c>
      <c r="H42" s="28">
        <f>+[1]DEPURADO!N36</f>
        <v>0</v>
      </c>
      <c r="I42" s="28">
        <f>+[1]DEPURADO!O36</f>
        <v>0</v>
      </c>
      <c r="J42" s="28">
        <v>0</v>
      </c>
      <c r="K42" s="29"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323500</v>
      </c>
      <c r="P42" s="24">
        <f>IF([1]DEPURADO!I36&gt;1,0,[1]DEPURADO!C36)</f>
        <v>44165</v>
      </c>
      <c r="Q42" s="30">
        <f t="shared" si="2"/>
        <v>323500</v>
      </c>
      <c r="R42" s="31">
        <f t="shared" si="3"/>
        <v>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27</v>
      </c>
      <c r="AG42" s="30">
        <f t="shared" si="5"/>
        <v>323500</v>
      </c>
      <c r="AH42" s="30">
        <v>0</v>
      </c>
      <c r="AI42" s="30" t="str">
        <f>+[1]DEPURADO!G36</f>
        <v>SALDO A FAVOR DE LA ESE</v>
      </c>
      <c r="AJ42" s="32"/>
      <c r="AK42" s="33"/>
    </row>
    <row r="43" spans="1:37" s="34" customFormat="1" ht="16.149999999999999" customHeight="1" x14ac:dyDescent="0.25">
      <c r="A43" s="35"/>
      <c r="B43" s="36"/>
      <c r="C43" s="35"/>
      <c r="D43" s="35"/>
      <c r="E43" s="37"/>
      <c r="F43" s="38"/>
      <c r="G43" s="39"/>
      <c r="H43" s="40"/>
      <c r="I43" s="40"/>
      <c r="J43" s="40"/>
      <c r="K43" s="41"/>
      <c r="L43" s="40"/>
      <c r="M43" s="40"/>
      <c r="N43" s="40"/>
      <c r="O43" s="40"/>
      <c r="P43" s="36"/>
      <c r="Q43" s="42"/>
      <c r="R43" s="43"/>
      <c r="S43" s="43"/>
      <c r="T43" s="35"/>
      <c r="U43" s="43"/>
      <c r="V43" s="42"/>
      <c r="W43" s="35"/>
      <c r="X43" s="43"/>
      <c r="Y43" s="35"/>
      <c r="Z43" s="43"/>
      <c r="AA43" s="43"/>
      <c r="AB43" s="43"/>
      <c r="AC43" s="43"/>
      <c r="AD43" s="42"/>
      <c r="AE43" s="42"/>
      <c r="AF43" s="42"/>
      <c r="AG43" s="42"/>
      <c r="AH43" s="42"/>
      <c r="AI43" s="30"/>
      <c r="AJ43" s="32"/>
      <c r="AK43" s="33"/>
    </row>
    <row r="44" spans="1:37" x14ac:dyDescent="0.25">
      <c r="A44" s="44" t="s">
        <v>46</v>
      </c>
      <c r="B44" s="44"/>
      <c r="C44" s="44"/>
      <c r="D44" s="44"/>
      <c r="E44" s="44"/>
      <c r="F44" s="44"/>
      <c r="G44" s="45">
        <f t="shared" ref="G44:O44" si="7">SUM(G9:G43)</f>
        <v>17814083</v>
      </c>
      <c r="H44" s="45">
        <f t="shared" si="7"/>
        <v>0</v>
      </c>
      <c r="I44" s="45">
        <f t="shared" si="7"/>
        <v>0</v>
      </c>
      <c r="J44" s="45">
        <f t="shared" si="7"/>
        <v>166483</v>
      </c>
      <c r="K44" s="45">
        <f t="shared" si="7"/>
        <v>736896</v>
      </c>
      <c r="L44" s="45">
        <f t="shared" si="7"/>
        <v>0</v>
      </c>
      <c r="M44" s="45">
        <f t="shared" si="7"/>
        <v>0</v>
      </c>
      <c r="N44" s="45">
        <f t="shared" si="7"/>
        <v>903379</v>
      </c>
      <c r="O44" s="45">
        <f t="shared" si="7"/>
        <v>16910704</v>
      </c>
      <c r="P44" s="45"/>
      <c r="Q44" s="45">
        <f>SUM(Q9:Q43)</f>
        <v>9819083</v>
      </c>
      <c r="R44" s="45">
        <f>SUM(R9:R43)</f>
        <v>7995000</v>
      </c>
      <c r="S44" s="45">
        <f>SUM(S9:S43)</f>
        <v>0</v>
      </c>
      <c r="T44" s="46"/>
      <c r="U44" s="45">
        <f>SUM(U9:U43)</f>
        <v>0</v>
      </c>
      <c r="V44" s="46"/>
      <c r="W44" s="46"/>
      <c r="X44" s="45">
        <f>SUM(X9:X43)</f>
        <v>3592138</v>
      </c>
      <c r="Y44" s="46"/>
      <c r="Z44" s="45">
        <f t="shared" ref="Z44:AG44" si="8">SUM(Z9:Z43)</f>
        <v>1240714</v>
      </c>
      <c r="AA44" s="45">
        <f t="shared" si="8"/>
        <v>0</v>
      </c>
      <c r="AB44" s="45">
        <f t="shared" si="8"/>
        <v>0</v>
      </c>
      <c r="AC44" s="45">
        <f t="shared" si="8"/>
        <v>0</v>
      </c>
      <c r="AD44" s="45">
        <f t="shared" si="8"/>
        <v>0</v>
      </c>
      <c r="AE44" s="45">
        <f t="shared" si="8"/>
        <v>2351424</v>
      </c>
      <c r="AF44" s="45">
        <f t="shared" si="8"/>
        <v>540</v>
      </c>
      <c r="AG44" s="45">
        <f t="shared" si="8"/>
        <v>5323566</v>
      </c>
      <c r="AH44" s="47"/>
    </row>
    <row r="47" spans="1:37" x14ac:dyDescent="0.25">
      <c r="B47" s="48" t="s">
        <v>47</v>
      </c>
      <c r="C47" s="49"/>
      <c r="D47" s="50"/>
      <c r="E47" s="49"/>
    </row>
    <row r="48" spans="1:37" x14ac:dyDescent="0.25">
      <c r="B48" s="49"/>
      <c r="C48" s="50"/>
      <c r="D48" s="49"/>
      <c r="E48" s="49"/>
    </row>
    <row r="49" spans="2:5" x14ac:dyDescent="0.25">
      <c r="B49" s="48" t="s">
        <v>48</v>
      </c>
      <c r="C49" s="49"/>
      <c r="D49" s="51" t="str">
        <f>+[1]ACTA!D13</f>
        <v>LUISA FERNANDA MATUTE ROMERO</v>
      </c>
      <c r="E49" s="49"/>
    </row>
    <row r="50" spans="2:5" x14ac:dyDescent="0.25">
      <c r="B50" s="48" t="s">
        <v>49</v>
      </c>
      <c r="C50" s="49"/>
      <c r="D50" s="52">
        <f ca="1">TODAY()</f>
        <v>44244</v>
      </c>
      <c r="E50" s="49"/>
    </row>
    <row r="52" spans="2:5" x14ac:dyDescent="0.25">
      <c r="B52" s="48" t="s">
        <v>50</v>
      </c>
      <c r="D52" t="str">
        <f>+[1]ACTA!I13</f>
        <v xml:space="preserve">NÉSTOR F. MARTÍNEZ TORRES </v>
      </c>
    </row>
  </sheetData>
  <mergeCells count="3">
    <mergeCell ref="A7:O7"/>
    <mergeCell ref="P7:AG7"/>
    <mergeCell ref="A44:F44"/>
  </mergeCells>
  <dataValidations count="2">
    <dataValidation type="custom" allowBlank="1" showInputMessage="1" showErrorMessage="1" sqref="AI9:AI43 F9:F43 L9:O43 X9:X43 AE9:AE43 Q9:R43 Z9:Z43 AG9:AG43" xr:uid="{81CD8C36-1BA4-4362-B3AC-806D0744D159}">
      <formula1>0</formula1>
    </dataValidation>
    <dataValidation type="custom" allowBlank="1" showInputMessage="1" showErrorMessage="1" sqref="M6" xr:uid="{2EDBFE25-F568-4E3D-8AA7-FDD90CADEE4E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2021-02-17T19:54:26Z</dcterms:created>
  <dcterms:modified xsi:type="dcterms:W3CDTF">2021-02-17T19:58:51Z</dcterms:modified>
</cp:coreProperties>
</file>